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marco\Downloads\"/>
    </mc:Choice>
  </mc:AlternateContent>
  <xr:revisionPtr revIDLastSave="0" documentId="13_ncr:1_{36284FB5-C2CD-40B4-93CF-3FD505670B1F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FRAGRANZE" sheetId="1" r:id="rId1"/>
    <sheet name="CANDLE" sheetId="2" r:id="rId2"/>
    <sheet name="DIFFUSER " sheetId="3" r:id="rId3"/>
  </sheets>
  <definedNames>
    <definedName name="_xlnm.Print_Area" localSheetId="0">FRAGRANZE!$A$2:$M$89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55" i="1" l="1"/>
  <c r="L56" i="1"/>
  <c r="H52" i="1"/>
  <c r="L52" i="1" s="1"/>
  <c r="H53" i="1"/>
  <c r="L53" i="1" s="1"/>
  <c r="H54" i="1"/>
  <c r="L54" i="1" s="1"/>
  <c r="H55" i="1"/>
  <c r="H56" i="1"/>
  <c r="J57" i="3"/>
  <c r="J55" i="3"/>
  <c r="J39" i="3"/>
  <c r="J22" i="3"/>
  <c r="J33" i="3"/>
  <c r="J38" i="3"/>
  <c r="J21" i="3"/>
  <c r="I58" i="3"/>
  <c r="G58" i="3"/>
  <c r="H53" i="3"/>
  <c r="J53" i="3" s="1"/>
  <c r="H52" i="3"/>
  <c r="J52" i="3" s="1"/>
  <c r="H51" i="3"/>
  <c r="J51" i="3" s="1"/>
  <c r="H50" i="3"/>
  <c r="J50" i="3" s="1"/>
  <c r="H49" i="3"/>
  <c r="J49" i="3" s="1"/>
  <c r="H48" i="3"/>
  <c r="J48" i="3" s="1"/>
  <c r="H47" i="3"/>
  <c r="J47" i="3" s="1"/>
  <c r="H45" i="3"/>
  <c r="J45" i="3" s="1"/>
  <c r="H44" i="3"/>
  <c r="J44" i="3" s="1"/>
  <c r="H43" i="3"/>
  <c r="J43" i="3" s="1"/>
  <c r="H42" i="3"/>
  <c r="J42" i="3" s="1"/>
  <c r="H41" i="3"/>
  <c r="J41" i="3" s="1"/>
  <c r="H37" i="3"/>
  <c r="J37" i="3" s="1"/>
  <c r="H36" i="3"/>
  <c r="J36" i="3" s="1"/>
  <c r="H35" i="3"/>
  <c r="J35" i="3" s="1"/>
  <c r="H34" i="3"/>
  <c r="J34" i="3" s="1"/>
  <c r="H33" i="3"/>
  <c r="H32" i="3"/>
  <c r="H31" i="3"/>
  <c r="J31" i="3" s="1"/>
  <c r="H30" i="3"/>
  <c r="J30" i="3" s="1"/>
  <c r="H29" i="3"/>
  <c r="J29" i="3" s="1"/>
  <c r="H28" i="3"/>
  <c r="J28" i="3" s="1"/>
  <c r="H27" i="3"/>
  <c r="J27" i="3" s="1"/>
  <c r="H26" i="3"/>
  <c r="J26" i="3" s="1"/>
  <c r="H25" i="3"/>
  <c r="J25" i="3" s="1"/>
  <c r="H24" i="3"/>
  <c r="J24" i="3" s="1"/>
  <c r="H21" i="3"/>
  <c r="H20" i="3"/>
  <c r="J20" i="3" s="1"/>
  <c r="H19" i="3"/>
  <c r="J19" i="3" s="1"/>
  <c r="H18" i="3"/>
  <c r="J18" i="3" s="1"/>
  <c r="H17" i="3"/>
  <c r="J17" i="3" s="1"/>
  <c r="H16" i="3"/>
  <c r="J16" i="3" s="1"/>
  <c r="H15" i="3"/>
  <c r="J15" i="3" s="1"/>
  <c r="H14" i="3"/>
  <c r="J14" i="3" s="1"/>
  <c r="H13" i="3"/>
  <c r="J13" i="3" s="1"/>
  <c r="H12" i="3"/>
  <c r="J12" i="3" s="1"/>
  <c r="H11" i="3"/>
  <c r="J11" i="3" s="1"/>
  <c r="H10" i="3"/>
  <c r="J10" i="3" s="1"/>
  <c r="H9" i="3"/>
  <c r="J9" i="3" s="1"/>
  <c r="H8" i="3"/>
  <c r="J8" i="3" s="1"/>
  <c r="H7" i="3"/>
  <c r="J7" i="3" s="1"/>
  <c r="H6" i="3"/>
  <c r="J6" i="3" s="1"/>
  <c r="J32" i="3" l="1"/>
  <c r="F8" i="2" l="1"/>
  <c r="H8" i="2" s="1"/>
  <c r="F7" i="2"/>
  <c r="H7" i="2" s="1"/>
  <c r="F6" i="2"/>
  <c r="H6" i="2" s="1"/>
  <c r="H5" i="2"/>
  <c r="H10" i="2" s="1"/>
  <c r="F5" i="2"/>
  <c r="H71" i="1"/>
  <c r="L71" i="1" s="1"/>
  <c r="H72" i="1"/>
  <c r="L72" i="1" s="1"/>
  <c r="H73" i="1"/>
  <c r="L73" i="1" s="1"/>
  <c r="H75" i="1"/>
  <c r="L75" i="1" s="1"/>
  <c r="H77" i="1"/>
  <c r="L77" i="1" s="1"/>
  <c r="L79" i="1" s="1"/>
  <c r="H78" i="1"/>
  <c r="L78" i="1" s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20" i="1"/>
  <c r="H21" i="1"/>
  <c r="H22" i="1"/>
  <c r="H23" i="1"/>
  <c r="H24" i="1"/>
  <c r="H25" i="1"/>
  <c r="H27" i="1"/>
  <c r="H28" i="1"/>
  <c r="H29" i="1"/>
  <c r="H31" i="1"/>
  <c r="H32" i="1"/>
  <c r="H33" i="1"/>
  <c r="H35" i="1"/>
  <c r="L35" i="1" s="1"/>
  <c r="H36" i="1"/>
  <c r="L36" i="1" s="1"/>
  <c r="H37" i="1"/>
  <c r="L37" i="1" s="1"/>
  <c r="H38" i="1"/>
  <c r="L38" i="1" s="1"/>
  <c r="H40" i="1"/>
  <c r="H41" i="1"/>
  <c r="H42" i="1"/>
  <c r="H43" i="1"/>
  <c r="H45" i="1"/>
  <c r="H46" i="1"/>
  <c r="H47" i="1"/>
  <c r="H48" i="1"/>
  <c r="H49" i="1"/>
  <c r="H51" i="1"/>
  <c r="H58" i="1"/>
  <c r="H59" i="1"/>
  <c r="H60" i="1"/>
  <c r="H61" i="1"/>
  <c r="H62" i="1"/>
  <c r="H63" i="1"/>
  <c r="H64" i="1"/>
  <c r="H65" i="1"/>
  <c r="H5" i="1"/>
  <c r="H70" i="1"/>
  <c r="L70" i="1" s="1"/>
  <c r="L74" i="1" l="1"/>
  <c r="L39" i="1"/>
  <c r="H66" i="1"/>
  <c r="L60" i="1" l="1"/>
  <c r="L61" i="1"/>
  <c r="L62" i="1"/>
  <c r="L63" i="1"/>
  <c r="L64" i="1"/>
  <c r="L65" i="1"/>
  <c r="L49" i="1"/>
  <c r="L17" i="1"/>
  <c r="L66" i="1"/>
  <c r="L59" i="1"/>
  <c r="L58" i="1"/>
  <c r="L67" i="1" l="1"/>
  <c r="L43" i="1"/>
  <c r="L16" i="1" l="1"/>
  <c r="L18" i="1" l="1"/>
  <c r="L5" i="1"/>
  <c r="L6" i="1"/>
  <c r="L7" i="1"/>
  <c r="L8" i="1"/>
  <c r="L9" i="1"/>
  <c r="L10" i="1"/>
  <c r="L11" i="1"/>
  <c r="L12" i="1"/>
  <c r="L13" i="1"/>
  <c r="L14" i="1"/>
  <c r="L15" i="1"/>
  <c r="L20" i="1"/>
  <c r="L21" i="1"/>
  <c r="L22" i="1"/>
  <c r="L23" i="1"/>
  <c r="L24" i="1"/>
  <c r="L25" i="1"/>
  <c r="L27" i="1"/>
  <c r="L28" i="1"/>
  <c r="L29" i="1"/>
  <c r="L31" i="1"/>
  <c r="L32" i="1"/>
  <c r="L33" i="1"/>
  <c r="L40" i="1"/>
  <c r="L41" i="1"/>
  <c r="L42" i="1"/>
  <c r="L45" i="1"/>
  <c r="L46" i="1"/>
  <c r="L47" i="1"/>
  <c r="L48" i="1"/>
  <c r="L51" i="1"/>
  <c r="L57" i="1" s="1"/>
  <c r="L19" i="1" l="1"/>
  <c r="L50" i="1"/>
  <c r="L26" i="1"/>
  <c r="L30" i="1"/>
  <c r="L34" i="1"/>
  <c r="M34" i="1" s="1"/>
  <c r="L44" i="1"/>
  <c r="M50" i="1" l="1"/>
  <c r="M44" i="1"/>
  <c r="M26" i="1"/>
  <c r="M57" i="1"/>
  <c r="M39" i="1"/>
  <c r="M30" i="1"/>
  <c r="L68" i="1"/>
</calcChain>
</file>

<file path=xl/sharedStrings.xml><?xml version="1.0" encoding="utf-8"?>
<sst xmlns="http://schemas.openxmlformats.org/spreadsheetml/2006/main" count="386" uniqueCount="275">
  <si>
    <t>collection</t>
  </si>
  <si>
    <r>
      <t>Nome /</t>
    </r>
    <r>
      <rPr>
        <i/>
        <sz val="12"/>
        <color theme="1"/>
        <rFont val="Calibri"/>
        <family val="2"/>
        <scheme val="minor"/>
      </rPr>
      <t>name</t>
    </r>
  </si>
  <si>
    <t>Ml</t>
  </si>
  <si>
    <t>WHOLESALE Perfume prices</t>
  </si>
  <si>
    <t>FIXED TESTER PRICE</t>
  </si>
  <si>
    <t>Quantity required of perfumes</t>
  </si>
  <si>
    <t xml:space="preserve">TOTAL AMOUNT  </t>
  </si>
  <si>
    <t>UNUM</t>
  </si>
  <si>
    <t>LAVS</t>
  </si>
  <si>
    <t>OPUS 1144</t>
  </si>
  <si>
    <t>ROSA NIGRA</t>
  </si>
  <si>
    <t>ENNUI NOIR</t>
  </si>
  <si>
    <t>SYMPHONIE PASSION</t>
  </si>
  <si>
    <t>IO NON HO MANI CHE….</t>
  </si>
  <si>
    <t>BUT NOT TODAY</t>
  </si>
  <si>
    <t xml:space="preserve">QUANDO RAPITA IN ESTASI </t>
  </si>
  <si>
    <t xml:space="preserve">SCUSAMI </t>
  </si>
  <si>
    <t xml:space="preserve">LASCIA CHE IO PIANGA </t>
  </si>
  <si>
    <t>PLEJN JEU  IIIV</t>
  </si>
  <si>
    <t>EXTRAIT DE MUSIQUE</t>
  </si>
  <si>
    <t>CONTRE BOMBARDE 32</t>
  </si>
  <si>
    <t>VOIX HUMAINE 8</t>
  </si>
  <si>
    <t>VIOLON BASSE</t>
  </si>
  <si>
    <t>UNDA MARIS</t>
  </si>
  <si>
    <t>NEBBIA</t>
  </si>
  <si>
    <t xml:space="preserve">FITTA </t>
  </si>
  <si>
    <t xml:space="preserve">DENSA </t>
  </si>
  <si>
    <t>SPESSA</t>
  </si>
  <si>
    <t xml:space="preserve">FORTE </t>
  </si>
  <si>
    <t xml:space="preserve">MODERATA </t>
  </si>
  <si>
    <t xml:space="preserve">DEBOLE </t>
  </si>
  <si>
    <t>EPICENTRO</t>
  </si>
  <si>
    <t>NOTRE DAME 14.09.2019</t>
  </si>
  <si>
    <t xml:space="preserve">LUX VISIONARIA </t>
  </si>
  <si>
    <t>EXTRAIT DE</t>
  </si>
  <si>
    <t>POPPER POP</t>
  </si>
  <si>
    <t>PERVERSION</t>
  </si>
  <si>
    <t>SLIGTHLY B!TCH</t>
  </si>
  <si>
    <t>X SE</t>
  </si>
  <si>
    <t xml:space="preserve">CRUISING AREA </t>
  </si>
  <si>
    <t>CYBER SEX</t>
  </si>
  <si>
    <t xml:space="preserve">SUPERFLUO </t>
  </si>
  <si>
    <t>DOLCISSIMO SOLLIEVO</t>
  </si>
  <si>
    <t xml:space="preserve">LUCE DEI CUORI </t>
  </si>
  <si>
    <t xml:space="preserve">FIX RETAIL PRICE </t>
  </si>
  <si>
    <t xml:space="preserve">IVA ESCLUSA </t>
  </si>
  <si>
    <t xml:space="preserve">RIMINI BANCA </t>
  </si>
  <si>
    <t>C/C  IT22W0899568020022000068217</t>
  </si>
  <si>
    <t xml:space="preserve">BIC : ICRAITRRRNO </t>
  </si>
  <si>
    <t xml:space="preserve">BANCA MALATESTIANA </t>
  </si>
  <si>
    <t>C/C IT75 B0709024207009010185166</t>
  </si>
  <si>
    <t>BIC: CCRTIT2TMAL</t>
  </si>
  <si>
    <t xml:space="preserve">BANCA INTESA </t>
  </si>
  <si>
    <t>C/C IT89Z0306968390100000005968</t>
  </si>
  <si>
    <t xml:space="preserve">LAVS LIMITED EDITION </t>
  </si>
  <si>
    <t>TROMPETTE 8</t>
  </si>
  <si>
    <t xml:space="preserve">HAEC DIES </t>
  </si>
  <si>
    <t xml:space="preserve">EAN </t>
  </si>
  <si>
    <t>0701197405 012</t>
  </si>
  <si>
    <t xml:space="preserve">0701197405 029 </t>
  </si>
  <si>
    <t xml:space="preserve">0701197405 288 </t>
  </si>
  <si>
    <t xml:space="preserve">0701197405 295 </t>
  </si>
  <si>
    <t xml:space="preserve">0701197405 301 </t>
  </si>
  <si>
    <t xml:space="preserve">LENTEZZA CAREZZA </t>
  </si>
  <si>
    <t>0701197405226</t>
  </si>
  <si>
    <t>0701197405233</t>
  </si>
  <si>
    <t>0701197405240</t>
  </si>
  <si>
    <t>0701197405264</t>
  </si>
  <si>
    <t>0701197405271</t>
  </si>
  <si>
    <t>0701197405318</t>
  </si>
  <si>
    <t>0721800754664</t>
  </si>
  <si>
    <t>0721800754961</t>
  </si>
  <si>
    <t>0721800754695</t>
  </si>
  <si>
    <t>0721800754801</t>
  </si>
  <si>
    <t>0721800754855</t>
  </si>
  <si>
    <t>0651637340917</t>
  </si>
  <si>
    <t>065163788599</t>
  </si>
  <si>
    <t>0721800754641</t>
  </si>
  <si>
    <t>0721800754633</t>
  </si>
  <si>
    <t>0721800754657</t>
  </si>
  <si>
    <t>0721800754817</t>
  </si>
  <si>
    <t>0721800754824</t>
  </si>
  <si>
    <t>0721800754831</t>
  </si>
  <si>
    <t>0651637435811</t>
  </si>
  <si>
    <t>0641094768997</t>
  </si>
  <si>
    <t>0721800754771</t>
  </si>
  <si>
    <t>0721800754787</t>
  </si>
  <si>
    <t>0721800754794</t>
  </si>
  <si>
    <t>0721800754763</t>
  </si>
  <si>
    <t>0641094553678</t>
  </si>
  <si>
    <t>0641094161057</t>
  </si>
  <si>
    <t>0651637379115</t>
  </si>
  <si>
    <t>0721800754671</t>
  </si>
  <si>
    <t>0721800754688</t>
  </si>
  <si>
    <t xml:space="preserve">NE' IL GIORNO NE' L'ORA </t>
  </si>
  <si>
    <t xml:space="preserve">MEMENTO </t>
  </si>
  <si>
    <t xml:space="preserve">BASILICA DI ASSISI </t>
  </si>
  <si>
    <t>0651637936363</t>
  </si>
  <si>
    <t xml:space="preserve">CHIESA D'ORO </t>
  </si>
  <si>
    <t>0651637093325</t>
  </si>
  <si>
    <t xml:space="preserve">ROSA FIORITA </t>
  </si>
  <si>
    <t>0651637438164</t>
  </si>
  <si>
    <t xml:space="preserve">NOTRE DAME NOTTE DI NATALE </t>
  </si>
  <si>
    <t>0651637043221</t>
  </si>
  <si>
    <t xml:space="preserve">PONT.MAX. </t>
  </si>
  <si>
    <t>0651637942951</t>
  </si>
  <si>
    <t xml:space="preserve">SANTA CASA </t>
  </si>
  <si>
    <t>0651637344168</t>
  </si>
  <si>
    <t>DO'MM</t>
  </si>
  <si>
    <t>0651637149664</t>
  </si>
  <si>
    <t xml:space="preserve">SACRISTIE DES ARBRES </t>
  </si>
  <si>
    <t>0651637733672</t>
  </si>
  <si>
    <t xml:space="preserve">PRIMO IMPIANTO DELLA COLLEZIONE MEMENTO  si possono scegliere 5 fragranze su 8 . Minimo ordinabile 2 fragranze + tester in omaggio con tappo. </t>
  </si>
  <si>
    <t xml:space="preserve">DISCOVERY KIT </t>
  </si>
  <si>
    <t xml:space="preserve">NO TESTER </t>
  </si>
  <si>
    <t>DELIRE DE VOYAGE</t>
  </si>
  <si>
    <t>QUICKIE AND COFFEE</t>
  </si>
  <si>
    <t>0651637208514</t>
  </si>
  <si>
    <t>0651637140746</t>
  </si>
  <si>
    <t>LA VOGLIA D'AMARE</t>
  </si>
  <si>
    <t>0651637092106</t>
  </si>
  <si>
    <t xml:space="preserve">CHIUDI GLI OCCHI E POI VEDI </t>
  </si>
  <si>
    <t>0651637296115</t>
  </si>
  <si>
    <t>UNUM01</t>
  </si>
  <si>
    <t>UNUM02</t>
  </si>
  <si>
    <t>UNUM03</t>
  </si>
  <si>
    <t>UNUM04</t>
  </si>
  <si>
    <t>UNUM05</t>
  </si>
  <si>
    <t>UNUM06</t>
  </si>
  <si>
    <t>UNUM07</t>
  </si>
  <si>
    <t>UNUM08</t>
  </si>
  <si>
    <t>UNUM09</t>
  </si>
  <si>
    <t>UNUM10</t>
  </si>
  <si>
    <t>UNUM11</t>
  </si>
  <si>
    <t>UNUM12</t>
  </si>
  <si>
    <t>UNUM13</t>
  </si>
  <si>
    <t>UNUMLED</t>
  </si>
  <si>
    <t>EDM01</t>
  </si>
  <si>
    <t>EDM02</t>
  </si>
  <si>
    <t>EDM03</t>
  </si>
  <si>
    <t>EDM04</t>
  </si>
  <si>
    <t>EDM05</t>
  </si>
  <si>
    <t>EDM06</t>
  </si>
  <si>
    <t>NEBFIT</t>
  </si>
  <si>
    <t>NEBDEN</t>
  </si>
  <si>
    <t>NEBSPE</t>
  </si>
  <si>
    <t>PIOFOR</t>
  </si>
  <si>
    <t>PIOMOD</t>
  </si>
  <si>
    <t>PIODEB</t>
  </si>
  <si>
    <t>NOTDAM</t>
  </si>
  <si>
    <t>HAECDIES</t>
  </si>
  <si>
    <t>LUX</t>
  </si>
  <si>
    <t>X-SE1</t>
  </si>
  <si>
    <t>X-SE2</t>
  </si>
  <si>
    <t>X-SE3</t>
  </si>
  <si>
    <t>X-SE4</t>
  </si>
  <si>
    <t>X-SE6</t>
  </si>
  <si>
    <t>DOLCISSIMO</t>
  </si>
  <si>
    <t>LUCE</t>
  </si>
  <si>
    <t>LENTEZZA</t>
  </si>
  <si>
    <t>VOGLIAMARE</t>
  </si>
  <si>
    <t>MEM.ASSISI</t>
  </si>
  <si>
    <t>MEM.CHIESA</t>
  </si>
  <si>
    <t>MEM.ROSA</t>
  </si>
  <si>
    <t>MEM.NOTRE</t>
  </si>
  <si>
    <t>MEM.PONT</t>
  </si>
  <si>
    <t>MEM.SANTA</t>
  </si>
  <si>
    <t>MEM.DOMM</t>
  </si>
  <si>
    <t>MEM.SACRESITE</t>
  </si>
  <si>
    <t>DISKITMEMENTO</t>
  </si>
  <si>
    <t xml:space="preserve">ASCETIC VANILLA </t>
  </si>
  <si>
    <t xml:space="preserve">VANILLA </t>
  </si>
  <si>
    <t>0651637860903</t>
  </si>
  <si>
    <t>PIOGGIA</t>
  </si>
  <si>
    <t xml:space="preserve">VENTO -WIND </t>
  </si>
  <si>
    <t xml:space="preserve">BREZZA LEGGERA </t>
  </si>
  <si>
    <t>BRELEG</t>
  </si>
  <si>
    <t>065163948748</t>
  </si>
  <si>
    <t xml:space="preserve">VENTO FORTE </t>
  </si>
  <si>
    <t xml:space="preserve">VENFOR </t>
  </si>
  <si>
    <t>0651637093554</t>
  </si>
  <si>
    <t xml:space="preserve">VENTO IMPETUOSO </t>
  </si>
  <si>
    <t>VENIMP</t>
  </si>
  <si>
    <t>0651637450494</t>
  </si>
  <si>
    <t xml:space="preserve">RUHA </t>
  </si>
  <si>
    <t>BREMAR</t>
  </si>
  <si>
    <t>0651637472175</t>
  </si>
  <si>
    <t xml:space="preserve">SHOWER GEL </t>
  </si>
  <si>
    <t xml:space="preserve">LAVS </t>
  </si>
  <si>
    <t>250ml</t>
  </si>
  <si>
    <t xml:space="preserve">Lentezza Carezza </t>
  </si>
  <si>
    <t xml:space="preserve">Ascetic Vanilla </t>
  </si>
  <si>
    <t>SHOWER -SHAMPOO</t>
  </si>
  <si>
    <t>La voglia d'aMare</t>
  </si>
  <si>
    <t>SHAMPOO</t>
  </si>
  <si>
    <t>LAVS Shampoo</t>
  </si>
  <si>
    <t>BODY CREAM</t>
  </si>
  <si>
    <t>LAVS  Body cream</t>
  </si>
  <si>
    <t>Coefficient 2</t>
  </si>
  <si>
    <t xml:space="preserve">COEFFICIENT </t>
  </si>
  <si>
    <t xml:space="preserve">CANDLE MARIA LUISA </t>
  </si>
  <si>
    <t xml:space="preserve">280 gr </t>
  </si>
  <si>
    <t>0651637137555</t>
  </si>
  <si>
    <t xml:space="preserve">CANDLE LAVS </t>
  </si>
  <si>
    <t>0651637745064</t>
  </si>
  <si>
    <t xml:space="preserve">CANDLE ARANCIA E CAMINO </t>
  </si>
  <si>
    <t>0651637315892</t>
  </si>
  <si>
    <t xml:space="preserve">CANDLE DOLCI DELLA DOMENICA </t>
  </si>
  <si>
    <t>0651637709844</t>
  </si>
  <si>
    <t>FILIPPO SORCINELLI HOME DESIGN</t>
  </si>
  <si>
    <t>Collezioni</t>
  </si>
  <si>
    <t>Nome</t>
  </si>
  <si>
    <t xml:space="preserve">RETAIL PRICE </t>
  </si>
  <si>
    <t xml:space="preserve">QUANTITA' RICHIESTA </t>
  </si>
  <si>
    <t xml:space="preserve">WHOLESALE PRICE </t>
  </si>
  <si>
    <t xml:space="preserve">TESTER Q.TY </t>
  </si>
  <si>
    <t xml:space="preserve">TOTAL AMOUNT </t>
  </si>
  <si>
    <t>DIFFUSORE COMPLETO</t>
  </si>
  <si>
    <t>SANTA GIUSTINA</t>
  </si>
  <si>
    <t xml:space="preserve">500 ML </t>
  </si>
  <si>
    <t>FICO e FERRO</t>
  </si>
  <si>
    <t>ARANCIA e CAMINO</t>
  </si>
  <si>
    <t>MARIA LUISA</t>
  </si>
  <si>
    <t>PALLONE col BRACCIALE</t>
  </si>
  <si>
    <t>DOLCI DELLA DOMENICA</t>
  </si>
  <si>
    <t>RELIQUIA</t>
  </si>
  <si>
    <t xml:space="preserve">IDILLIO VERDE </t>
  </si>
  <si>
    <t>LENTEZZA CAREZZA</t>
  </si>
  <si>
    <t xml:space="preserve">HOME SPRAY </t>
  </si>
  <si>
    <t xml:space="preserve">SANTA GIUSTINA SPRAY </t>
  </si>
  <si>
    <t>100 ML</t>
  </si>
  <si>
    <t>FICO e FERRO SPRAY</t>
  </si>
  <si>
    <t xml:space="preserve">ARANCIA e CAMINO SPRAY </t>
  </si>
  <si>
    <t xml:space="preserve">MARIA LUISA SPRAY </t>
  </si>
  <si>
    <t xml:space="preserve">PALLONE col BRACCIALE SPARY </t>
  </si>
  <si>
    <t xml:space="preserve">100 ML </t>
  </si>
  <si>
    <t>REFILL</t>
  </si>
  <si>
    <t>250 ml</t>
  </si>
  <si>
    <t xml:space="preserve">RELIQUIA </t>
  </si>
  <si>
    <t xml:space="preserve">250 ml </t>
  </si>
  <si>
    <t>251 ml</t>
  </si>
  <si>
    <t xml:space="preserve">INFORMAZIONI IMPORTANTI PER IL CLIENTE </t>
  </si>
  <si>
    <t xml:space="preserve">* PRIMO IMPIANTO ACQUISTO DI MINIMO 4 PEZZI </t>
  </si>
  <si>
    <t xml:space="preserve">* 1 TESTER IN OMAGGIO OGNI 4 PEZZI DA RIVENDITA ACQUISTATI - </t>
  </si>
  <si>
    <t xml:space="preserve">* SPESE DI TRASPORTO A CARICO DEL CLIENTE </t>
  </si>
  <si>
    <t xml:space="preserve">* I PREZZI NON POSSONO SUBIRE SCONTI E  RIDUZIONI E NON POSSONO ESSERE VENDUTI SU AMAZON-EBAY- ALIBABA O  SIMIALRI </t>
  </si>
  <si>
    <t xml:space="preserve">* PRIMO IMPIANTO PAGAMENTO ANTICIPATO SU CONTO CORRENTE SOTTO INDICATO </t>
  </si>
  <si>
    <t xml:space="preserve">* RIORDINI SUCCESSIVI RIBA A 30 GG DATA FATTURA FINE MESE - OPPURE ANTICIPATO CON ULTERIORE SCONTO + 3 </t>
  </si>
  <si>
    <t xml:space="preserve">* SPESE DI PRESENTAZIONE RIBA EURO 4.50 PER DATA DI SCADENZA </t>
  </si>
  <si>
    <t>* PRIMO IMPIANTO ACQUISTO DI MINIMO 3 PEZZI DELLA COLLEZIONE SCELTA</t>
  </si>
  <si>
    <t xml:space="preserve">* 1 TESTER IN OMAGGIO OGNI 3 PEZZI DA RIVENDITA ACQUISTATI - </t>
  </si>
  <si>
    <t xml:space="preserve">* TESTER FORNITO DI TAPPO SOLO NEL PRIMO INVIO - PER GLI INVII SUCCESIVI VIENE FORNITO IL FLACONE SENZA TAPPO E BISOGNA  RIUTILIZZARE QUELLO IN POSSESSO </t>
  </si>
  <si>
    <t>* SPESE DI TRASPORTO A CARICO DEL CLIENTE PER ORDINI INFERIORI A EURO 500</t>
  </si>
  <si>
    <t xml:space="preserve">* I PREZZI DELLE FRAGRANZE NON POSSONO SUBIRE SCONTI E  RIDUZIONI E NON POSSONO ESSERE VENDUTI SU AMAZON-EBAY- ALIBABA O SIMIALRI </t>
  </si>
  <si>
    <t xml:space="preserve">TOTALE GENERALE </t>
  </si>
  <si>
    <t>QTY</t>
  </si>
  <si>
    <t>TESTER QTY</t>
  </si>
  <si>
    <t>TOTALE</t>
  </si>
  <si>
    <t>CUMULATIVO</t>
  </si>
  <si>
    <t>500 ML</t>
  </si>
  <si>
    <t>TOTALE GENERALE IMPONIBILE</t>
  </si>
  <si>
    <t xml:space="preserve">UNA NOIA SUL MARE D'INVERNO </t>
  </si>
  <si>
    <t>ELLEA'</t>
  </si>
  <si>
    <t>HAI TROVATO IL MUSCHIO PER IL PRESEPE ?</t>
  </si>
  <si>
    <t>ASPETTA! LA CREMA ANCORA CALDA!</t>
  </si>
  <si>
    <t>PANE/PACE</t>
  </si>
  <si>
    <t>CHAMPAGNE, SVP</t>
  </si>
  <si>
    <t>FILIPPO SORCINELLI COPIA COMMISSIONE 2025</t>
  </si>
  <si>
    <t xml:space="preserve">FANGO E PESCA </t>
  </si>
  <si>
    <t>FANGO</t>
  </si>
  <si>
    <t>0651637784025</t>
  </si>
  <si>
    <t>BANCA INTESA</t>
  </si>
  <si>
    <t>IT18Q0899568020000000068217</t>
  </si>
  <si>
    <t>IT69L0709068021009010185166</t>
  </si>
  <si>
    <t>BCITITMM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</si>
</sst>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\ &quot;€&quot;"/>
    <numFmt numFmtId="166" formatCode="#,##0.00\ &quot;€&quot;"/>
    <numFmt numFmtId="167" formatCode="#,##0.0\ &quot;€&quot;"/>
  </numFmts>
  <fonts count="22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Arial Unicode MS"/>
      <family val="2"/>
    </font>
    <font>
      <sz val="8"/>
      <name val="Calibri"/>
      <family val="2"/>
      <scheme val="minor"/>
    </font>
    <font>
      <sz val="10.5"/>
      <color theme="1"/>
      <name val="Arial"/>
      <family val="2"/>
    </font>
    <font>
      <u/>
      <sz val="12"/>
      <color theme="1"/>
      <name val="Calibri (Corpo)_x0000_"/>
    </font>
    <font>
      <u/>
      <sz val="12"/>
      <color theme="1"/>
      <name val="Calibri"/>
      <family val="2"/>
      <scheme val="minor"/>
    </font>
    <font>
      <b/>
      <sz val="14"/>
      <color theme="1"/>
      <name val="Arial Unicode MS"/>
      <family val="2"/>
    </font>
    <font>
      <sz val="12"/>
      <color rgb="FF000000"/>
      <name val="Calibri"/>
      <family val="2"/>
      <scheme val="minor"/>
    </font>
    <font>
      <b/>
      <u/>
      <sz val="12"/>
      <color theme="1"/>
      <name val="Calibri (Corpo)_x0000_"/>
    </font>
    <font>
      <b/>
      <u/>
      <sz val="12"/>
      <color theme="1"/>
      <name val="Calibri"/>
      <family val="2"/>
      <scheme val="minor"/>
    </font>
    <font>
      <sz val="12"/>
      <color theme="1"/>
      <name val="Calibri (Corpo)_x0000_"/>
    </font>
    <font>
      <b/>
      <sz val="1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22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5" fontId="5" fillId="0" borderId="22" xfId="0" applyNumberFormat="1" applyFont="1" applyBorder="1" applyAlignment="1">
      <alignment horizontal="center" vertical="center"/>
    </xf>
    <xf numFmtId="0" fontId="1" fillId="2" borderId="22" xfId="0" applyFont="1" applyFill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8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0" fillId="0" borderId="22" xfId="0" applyNumberFormat="1" applyBorder="1" applyAlignment="1">
      <alignment horizontal="center" vertical="center"/>
    </xf>
    <xf numFmtId="165" fontId="6" fillId="0" borderId="22" xfId="0" applyNumberFormat="1" applyFont="1" applyBorder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/>
    <xf numFmtId="49" fontId="0" fillId="2" borderId="0" xfId="0" applyNumberFormat="1" applyFill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5" borderId="0" xfId="0" applyFont="1" applyFill="1" applyAlignment="1">
      <alignment vertical="center" wrapText="1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1" fontId="13" fillId="0" borderId="22" xfId="0" applyNumberFormat="1" applyFont="1" applyBorder="1" applyAlignment="1">
      <alignment horizontal="center" vertical="center"/>
    </xf>
    <xf numFmtId="167" fontId="1" fillId="0" borderId="22" xfId="0" applyNumberFormat="1" applyFont="1" applyBorder="1" applyAlignment="1">
      <alignment vertical="center"/>
    </xf>
    <xf numFmtId="0" fontId="0" fillId="0" borderId="22" xfId="0" applyBorder="1"/>
    <xf numFmtId="0" fontId="0" fillId="2" borderId="22" xfId="0" applyFill="1" applyBorder="1" applyAlignment="1">
      <alignment horizontal="center" vertical="center"/>
    </xf>
    <xf numFmtId="165" fontId="1" fillId="0" borderId="22" xfId="0" applyNumberFormat="1" applyFont="1" applyBorder="1" applyAlignment="1">
      <alignment horizontal="center" vertical="center"/>
    </xf>
    <xf numFmtId="0" fontId="11" fillId="4" borderId="0" xfId="0" applyFont="1" applyFill="1" applyAlignment="1">
      <alignment horizontal="left"/>
    </xf>
    <xf numFmtId="0" fontId="11" fillId="4" borderId="29" xfId="0" applyFont="1" applyFill="1" applyBorder="1" applyAlignment="1">
      <alignment horizontal="left"/>
    </xf>
    <xf numFmtId="166" fontId="1" fillId="4" borderId="22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11" xfId="0" applyBorder="1"/>
    <xf numFmtId="0" fontId="0" fillId="0" borderId="12" xfId="0" applyBorder="1"/>
    <xf numFmtId="0" fontId="0" fillId="0" borderId="2" xfId="0" applyBorder="1"/>
    <xf numFmtId="166" fontId="1" fillId="6" borderId="22" xfId="0" applyNumberFormat="1" applyFont="1" applyFill="1" applyBorder="1" applyAlignment="1">
      <alignment horizontal="center" vertical="center"/>
    </xf>
    <xf numFmtId="166" fontId="5" fillId="3" borderId="0" xfId="0" applyNumberFormat="1" applyFont="1" applyFill="1" applyAlignment="1">
      <alignment horizontal="center"/>
    </xf>
    <xf numFmtId="0" fontId="1" fillId="5" borderId="3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center" wrapText="1"/>
    </xf>
    <xf numFmtId="0" fontId="1" fillId="5" borderId="8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1" fontId="0" fillId="0" borderId="0" xfId="0" applyNumberFormat="1" applyAlignment="1">
      <alignment vertical="center"/>
    </xf>
    <xf numFmtId="0" fontId="0" fillId="9" borderId="0" xfId="0" applyFill="1"/>
    <xf numFmtId="1" fontId="0" fillId="0" borderId="0" xfId="0" applyNumberFormat="1"/>
    <xf numFmtId="0" fontId="0" fillId="9" borderId="21" xfId="0" applyFill="1" applyBorder="1"/>
    <xf numFmtId="0" fontId="0" fillId="9" borderId="25" xfId="0" applyFill="1" applyBorder="1"/>
    <xf numFmtId="0" fontId="0" fillId="9" borderId="7" xfId="0" applyFill="1" applyBorder="1"/>
    <xf numFmtId="0" fontId="0" fillId="9" borderId="3" xfId="0" applyFill="1" applyBorder="1"/>
    <xf numFmtId="0" fontId="1" fillId="9" borderId="13" xfId="0" applyFont="1" applyFill="1" applyBorder="1" applyAlignment="1">
      <alignment horizontal="center"/>
    </xf>
    <xf numFmtId="0" fontId="1" fillId="9" borderId="13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5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/>
    </xf>
    <xf numFmtId="0" fontId="0" fillId="9" borderId="25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166" fontId="6" fillId="0" borderId="0" xfId="0" applyNumberFormat="1" applyFont="1" applyAlignment="1">
      <alignment horizontal="center"/>
    </xf>
    <xf numFmtId="166" fontId="10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22" xfId="1" applyNumberFormat="1" applyFont="1" applyFill="1" applyBorder="1" applyAlignment="1">
      <alignment horizontal="center" vertical="center"/>
    </xf>
    <xf numFmtId="165" fontId="0" fillId="0" borderId="22" xfId="0" applyNumberForma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0" fillId="0" borderId="32" xfId="0" applyBorder="1" applyAlignment="1">
      <alignment vertical="center"/>
    </xf>
    <xf numFmtId="0" fontId="11" fillId="0" borderId="29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" fillId="0" borderId="34" xfId="0" applyFont="1" applyBorder="1" applyAlignment="1">
      <alignment horizontal="center" vertical="center"/>
    </xf>
    <xf numFmtId="0" fontId="1" fillId="10" borderId="18" xfId="0" applyFont="1" applyFill="1" applyBorder="1" applyAlignment="1">
      <alignment horizontal="center" vertical="center"/>
    </xf>
    <xf numFmtId="0" fontId="0" fillId="10" borderId="0" xfId="0" applyFill="1" applyAlignment="1">
      <alignment vertical="center"/>
    </xf>
    <xf numFmtId="49" fontId="0" fillId="10" borderId="0" xfId="0" applyNumberFormat="1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166" fontId="6" fillId="10" borderId="36" xfId="0" applyNumberFormat="1" applyFont="1" applyFill="1" applyBorder="1" applyAlignment="1">
      <alignment horizontal="center" vertical="center"/>
    </xf>
    <xf numFmtId="0" fontId="0" fillId="10" borderId="36" xfId="0" applyFill="1" applyBorder="1" applyAlignment="1">
      <alignment vertical="center"/>
    </xf>
    <xf numFmtId="0" fontId="1" fillId="10" borderId="24" xfId="0" applyFont="1" applyFill="1" applyBorder="1" applyAlignment="1">
      <alignment horizontal="center" vertical="center"/>
    </xf>
    <xf numFmtId="0" fontId="1" fillId="10" borderId="35" xfId="0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/>
    </xf>
    <xf numFmtId="49" fontId="17" fillId="0" borderId="22" xfId="0" applyNumberFormat="1" applyFont="1" applyBorder="1" applyAlignment="1">
      <alignment horizontal="center"/>
    </xf>
    <xf numFmtId="0" fontId="1" fillId="10" borderId="37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65" fontId="5" fillId="0" borderId="36" xfId="0" applyNumberFormat="1" applyFont="1" applyBorder="1" applyAlignment="1">
      <alignment horizontal="center" vertical="center"/>
    </xf>
    <xf numFmtId="165" fontId="0" fillId="0" borderId="36" xfId="0" applyNumberForma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1" fontId="1" fillId="0" borderId="32" xfId="0" applyNumberFormat="1" applyFont="1" applyBorder="1" applyAlignment="1">
      <alignment horizontal="center" vertical="center"/>
    </xf>
    <xf numFmtId="0" fontId="0" fillId="10" borderId="22" xfId="0" applyFill="1" applyBorder="1" applyAlignment="1">
      <alignment horizontal="center" vertical="center"/>
    </xf>
    <xf numFmtId="0" fontId="0" fillId="10" borderId="22" xfId="0" applyFill="1" applyBorder="1" applyAlignment="1">
      <alignment vertical="center"/>
    </xf>
    <xf numFmtId="167" fontId="1" fillId="10" borderId="22" xfId="0" applyNumberFormat="1" applyFont="1" applyFill="1" applyBorder="1" applyAlignment="1">
      <alignment vertical="center"/>
    </xf>
    <xf numFmtId="1" fontId="0" fillId="10" borderId="22" xfId="0" applyNumberFormat="1" applyFill="1" applyBorder="1" applyAlignment="1">
      <alignment horizontal="center" vertical="center"/>
    </xf>
    <xf numFmtId="166" fontId="5" fillId="0" borderId="33" xfId="0" applyNumberFormat="1" applyFont="1" applyBorder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0" fillId="10" borderId="35" xfId="0" applyFill="1" applyBorder="1"/>
    <xf numFmtId="0" fontId="0" fillId="10" borderId="36" xfId="0" applyFill="1" applyBorder="1"/>
    <xf numFmtId="0" fontId="0" fillId="10" borderId="36" xfId="0" applyFill="1" applyBorder="1" applyAlignment="1">
      <alignment horizontal="center"/>
    </xf>
    <xf numFmtId="166" fontId="0" fillId="10" borderId="38" xfId="0" applyNumberFormat="1" applyFill="1" applyBorder="1" applyAlignment="1">
      <alignment horizontal="center"/>
    </xf>
    <xf numFmtId="0" fontId="1" fillId="0" borderId="0" xfId="0" applyFont="1"/>
    <xf numFmtId="0" fontId="18" fillId="0" borderId="0" xfId="0" applyFont="1" applyAlignment="1">
      <alignment vertical="top"/>
    </xf>
    <xf numFmtId="0" fontId="18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10" borderId="37" xfId="0" applyFill="1" applyBorder="1"/>
    <xf numFmtId="0" fontId="0" fillId="9" borderId="0" xfId="0" applyFill="1" applyAlignment="1">
      <alignment horizontal="center"/>
    </xf>
    <xf numFmtId="0" fontId="20" fillId="0" borderId="0" xfId="0" applyFont="1" applyAlignment="1">
      <alignment vertical="center"/>
    </xf>
    <xf numFmtId="0" fontId="21" fillId="2" borderId="0" xfId="0" applyFont="1" applyFill="1"/>
    <xf numFmtId="49" fontId="0" fillId="0" borderId="39" xfId="0" applyNumberFormat="1" applyBorder="1" applyAlignment="1">
      <alignment horizontal="center" vertical="center" wrapText="1"/>
    </xf>
    <xf numFmtId="165" fontId="6" fillId="0" borderId="40" xfId="0" applyNumberFormat="1" applyFont="1" applyBorder="1" applyAlignment="1">
      <alignment horizontal="center" vertical="center"/>
    </xf>
    <xf numFmtId="165" fontId="6" fillId="0" borderId="41" xfId="0" applyNumberFormat="1" applyFont="1" applyBorder="1" applyAlignment="1">
      <alignment horizontal="center" vertical="center"/>
    </xf>
    <xf numFmtId="166" fontId="6" fillId="10" borderId="40" xfId="0" applyNumberFormat="1" applyFont="1" applyFill="1" applyBorder="1" applyAlignment="1">
      <alignment horizontal="center" vertical="center"/>
    </xf>
    <xf numFmtId="0" fontId="0" fillId="2" borderId="18" xfId="0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3" fontId="0" fillId="2" borderId="18" xfId="0" applyNumberFormat="1" applyFill="1" applyBorder="1" applyAlignment="1">
      <alignment vertical="center"/>
    </xf>
    <xf numFmtId="166" fontId="0" fillId="2" borderId="18" xfId="0" applyNumberFormat="1" applyFill="1" applyBorder="1" applyAlignment="1">
      <alignment vertical="center"/>
    </xf>
    <xf numFmtId="0" fontId="0" fillId="0" borderId="18" xfId="0" applyBorder="1"/>
    <xf numFmtId="166" fontId="10" fillId="0" borderId="22" xfId="0" applyNumberFormat="1" applyFont="1" applyBorder="1" applyAlignment="1">
      <alignment horizontal="center" vertical="center"/>
    </xf>
    <xf numFmtId="0" fontId="0" fillId="11" borderId="32" xfId="0" applyFill="1" applyBorder="1" applyAlignment="1">
      <alignment vertical="center"/>
    </xf>
    <xf numFmtId="0" fontId="0" fillId="11" borderId="22" xfId="0" applyFill="1" applyBorder="1" applyAlignment="1">
      <alignment vertical="center"/>
    </xf>
    <xf numFmtId="49" fontId="0" fillId="11" borderId="22" xfId="0" applyNumberFormat="1" applyFill="1" applyBorder="1" applyAlignment="1">
      <alignment horizontal="center" vertical="center"/>
    </xf>
    <xf numFmtId="0" fontId="0" fillId="11" borderId="22" xfId="0" applyFill="1" applyBorder="1" applyAlignment="1">
      <alignment horizontal="center" vertical="center"/>
    </xf>
    <xf numFmtId="165" fontId="5" fillId="11" borderId="22" xfId="0" applyNumberFormat="1" applyFont="1" applyFill="1" applyBorder="1" applyAlignment="1">
      <alignment horizontal="center" vertical="center"/>
    </xf>
    <xf numFmtId="165" fontId="0" fillId="11" borderId="22" xfId="0" applyNumberFormat="1" applyFill="1" applyBorder="1" applyAlignment="1">
      <alignment horizontal="center" vertical="center"/>
    </xf>
    <xf numFmtId="1" fontId="0" fillId="11" borderId="22" xfId="0" applyNumberFormat="1" applyFill="1" applyBorder="1" applyAlignment="1">
      <alignment horizontal="center" vertical="center"/>
    </xf>
    <xf numFmtId="165" fontId="6" fillId="11" borderId="40" xfId="0" applyNumberFormat="1" applyFont="1" applyFill="1" applyBorder="1" applyAlignment="1">
      <alignment horizontal="center" vertical="center"/>
    </xf>
    <xf numFmtId="0" fontId="0" fillId="11" borderId="0" xfId="0" applyFill="1" applyAlignment="1">
      <alignment vertical="center"/>
    </xf>
    <xf numFmtId="49" fontId="0" fillId="11" borderId="0" xfId="0" applyNumberFormat="1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1" fontId="0" fillId="11" borderId="0" xfId="0" applyNumberFormat="1" applyFill="1" applyAlignment="1">
      <alignment horizontal="center" vertical="center"/>
    </xf>
    <xf numFmtId="1" fontId="0" fillId="11" borderId="36" xfId="0" applyNumberForma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5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4" fillId="0" borderId="21" xfId="0" applyFont="1" applyBorder="1" applyAlignment="1">
      <alignment horizontal="left" vertical="top"/>
    </xf>
    <xf numFmtId="0" fontId="14" fillId="0" borderId="25" xfId="0" applyFont="1" applyBorder="1" applyAlignment="1">
      <alignment horizontal="left" vertical="top"/>
    </xf>
    <xf numFmtId="0" fontId="14" fillId="0" borderId="10" xfId="0" applyFont="1" applyBorder="1" applyAlignment="1">
      <alignment horizontal="left" vertical="top"/>
    </xf>
    <xf numFmtId="0" fontId="15" fillId="0" borderId="18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" fillId="0" borderId="3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" fillId="11" borderId="37" xfId="0" applyFont="1" applyFill="1" applyBorder="1" applyAlignment="1">
      <alignment horizontal="center" vertical="center"/>
    </xf>
    <xf numFmtId="0" fontId="1" fillId="11" borderId="18" xfId="0" applyFont="1" applyFill="1" applyBorder="1" applyAlignment="1">
      <alignment horizontal="center" vertical="center"/>
    </xf>
    <xf numFmtId="0" fontId="15" fillId="0" borderId="18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20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 wrapText="1"/>
    </xf>
    <xf numFmtId="1" fontId="0" fillId="0" borderId="3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19" fillId="0" borderId="0" xfId="0" applyFont="1" applyAlignment="1">
      <alignment horizontal="left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00F8E0"/>
      <color rgb="FFFF5F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2"/>
  <sheetViews>
    <sheetView tabSelected="1" topLeftCell="A26" workbookViewId="0">
      <selection activeCell="N18" sqref="N18"/>
    </sheetView>
  </sheetViews>
  <sheetFormatPr defaultColWidth="10.6640625" defaultRowHeight="18.5"/>
  <cols>
    <col min="2" max="2" width="20" style="12" customWidth="1"/>
    <col min="3" max="3" width="25.6640625" customWidth="1"/>
    <col min="4" max="4" width="18.1640625" customWidth="1"/>
    <col min="5" max="5" width="16.6640625" style="34" customWidth="1"/>
    <col min="6" max="6" width="7.1640625" style="21" customWidth="1"/>
    <col min="7" max="7" width="9.6640625" style="20" customWidth="1"/>
    <col min="8" max="8" width="10.5" style="12" customWidth="1"/>
    <col min="9" max="9" width="9.33203125" style="21" customWidth="1"/>
    <col min="10" max="10" width="7.1640625" customWidth="1"/>
    <col min="11" max="11" width="11" bestFit="1" customWidth="1"/>
    <col min="12" max="12" width="14.6640625" style="30" customWidth="1"/>
    <col min="13" max="13" width="12.83203125" customWidth="1"/>
  </cols>
  <sheetData>
    <row r="1" spans="1:29">
      <c r="A1" s="1"/>
      <c r="B1" s="17"/>
      <c r="C1" s="1"/>
      <c r="D1" s="1"/>
      <c r="E1" s="31"/>
      <c r="F1" s="2"/>
      <c r="G1" s="18"/>
      <c r="H1" s="3"/>
      <c r="I1" s="2"/>
      <c r="J1" s="3"/>
      <c r="K1" s="2"/>
      <c r="L1" s="27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21.5" thickBot="1">
      <c r="A2" s="1"/>
      <c r="B2" s="17"/>
      <c r="C2" s="128" t="s">
        <v>267</v>
      </c>
      <c r="D2" s="1"/>
      <c r="E2" s="31"/>
      <c r="F2" s="2"/>
      <c r="G2" s="18"/>
      <c r="H2" s="3"/>
      <c r="I2" s="2"/>
      <c r="J2" s="3"/>
      <c r="K2" s="2"/>
      <c r="L2" s="2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s="5" customFormat="1" ht="18" customHeight="1" thickBot="1">
      <c r="A3" s="4"/>
      <c r="B3" s="158"/>
      <c r="C3" s="158"/>
      <c r="D3" s="158"/>
      <c r="E3" s="158"/>
      <c r="F3" s="158"/>
      <c r="G3" s="158"/>
      <c r="H3" s="159" t="s">
        <v>198</v>
      </c>
      <c r="I3" s="160"/>
      <c r="J3" s="16"/>
      <c r="K3" s="4"/>
      <c r="L3" s="28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s="5" customFormat="1" ht="55" customHeight="1">
      <c r="A4" s="4"/>
      <c r="B4" s="81" t="s">
        <v>0</v>
      </c>
      <c r="C4" s="38" t="s">
        <v>1</v>
      </c>
      <c r="D4" s="38"/>
      <c r="E4" s="83" t="s">
        <v>57</v>
      </c>
      <c r="F4" s="38" t="s">
        <v>2</v>
      </c>
      <c r="G4" s="82" t="s">
        <v>44</v>
      </c>
      <c r="H4" s="83" t="s">
        <v>3</v>
      </c>
      <c r="I4" s="83" t="s">
        <v>4</v>
      </c>
      <c r="J4" s="83" t="s">
        <v>255</v>
      </c>
      <c r="K4" s="83" t="s">
        <v>256</v>
      </c>
      <c r="L4" s="129" t="s">
        <v>6</v>
      </c>
      <c r="M4" s="4" t="s">
        <v>257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s="7" customFormat="1">
      <c r="A5" s="6"/>
      <c r="B5" s="169" t="s">
        <v>7</v>
      </c>
      <c r="C5" s="8" t="s">
        <v>8</v>
      </c>
      <c r="D5" s="8" t="s">
        <v>123</v>
      </c>
      <c r="E5" s="84" t="s">
        <v>64</v>
      </c>
      <c r="F5" s="42">
        <v>100</v>
      </c>
      <c r="G5" s="13">
        <v>220</v>
      </c>
      <c r="H5" s="85">
        <f>G5/2</f>
        <v>110</v>
      </c>
      <c r="I5" s="85">
        <v>25</v>
      </c>
      <c r="J5" s="25"/>
      <c r="K5" s="25"/>
      <c r="L5" s="130">
        <f t="shared" ref="L5:L13" si="0">+H5*J5</f>
        <v>0</v>
      </c>
      <c r="M5" s="133" t="s">
        <v>258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29" s="7" customFormat="1">
      <c r="A6" s="6"/>
      <c r="B6" s="170"/>
      <c r="C6" s="8" t="s">
        <v>9</v>
      </c>
      <c r="D6" s="8" t="s">
        <v>124</v>
      </c>
      <c r="E6" s="32" t="s">
        <v>65</v>
      </c>
      <c r="F6" s="42">
        <v>100</v>
      </c>
      <c r="G6" s="13">
        <v>220</v>
      </c>
      <c r="H6" s="85">
        <f t="shared" ref="H6:H65" si="1">G6/2</f>
        <v>110</v>
      </c>
      <c r="I6" s="85">
        <v>25</v>
      </c>
      <c r="J6" s="25"/>
      <c r="K6" s="25"/>
      <c r="L6" s="130">
        <f t="shared" si="0"/>
        <v>0</v>
      </c>
      <c r="M6" s="133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s="7" customFormat="1">
      <c r="A7" s="6"/>
      <c r="B7" s="170"/>
      <c r="C7" s="8" t="s">
        <v>10</v>
      </c>
      <c r="D7" s="8" t="s">
        <v>125</v>
      </c>
      <c r="E7" s="32" t="s">
        <v>66</v>
      </c>
      <c r="F7" s="42">
        <v>100</v>
      </c>
      <c r="G7" s="13">
        <v>220</v>
      </c>
      <c r="H7" s="85">
        <f t="shared" si="1"/>
        <v>110</v>
      </c>
      <c r="I7" s="85">
        <v>25</v>
      </c>
      <c r="J7" s="25"/>
      <c r="K7" s="25"/>
      <c r="L7" s="130">
        <f t="shared" si="0"/>
        <v>0</v>
      </c>
      <c r="M7" s="133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29" s="7" customFormat="1">
      <c r="A8" s="6"/>
      <c r="B8" s="170"/>
      <c r="C8" s="8" t="s">
        <v>11</v>
      </c>
      <c r="D8" s="8" t="s">
        <v>127</v>
      </c>
      <c r="E8" s="32" t="s">
        <v>67</v>
      </c>
      <c r="F8" s="42">
        <v>100</v>
      </c>
      <c r="G8" s="13">
        <v>220</v>
      </c>
      <c r="H8" s="85">
        <f t="shared" si="1"/>
        <v>110</v>
      </c>
      <c r="I8" s="85">
        <v>25</v>
      </c>
      <c r="J8" s="25"/>
      <c r="K8" s="25"/>
      <c r="L8" s="130">
        <f t="shared" si="0"/>
        <v>0</v>
      </c>
      <c r="M8" s="133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29" s="7" customFormat="1">
      <c r="A9" s="6"/>
      <c r="B9" s="170"/>
      <c r="C9" s="8" t="s">
        <v>12</v>
      </c>
      <c r="D9" s="8" t="s">
        <v>126</v>
      </c>
      <c r="E9" s="32" t="s">
        <v>68</v>
      </c>
      <c r="F9" s="42">
        <v>100</v>
      </c>
      <c r="G9" s="13">
        <v>220</v>
      </c>
      <c r="H9" s="85">
        <f t="shared" si="1"/>
        <v>110</v>
      </c>
      <c r="I9" s="85">
        <v>25</v>
      </c>
      <c r="J9" s="25"/>
      <c r="K9" s="25"/>
      <c r="L9" s="130">
        <f t="shared" si="0"/>
        <v>0</v>
      </c>
      <c r="M9" s="133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29" s="7" customFormat="1">
      <c r="A10" s="6"/>
      <c r="B10" s="170"/>
      <c r="C10" s="8" t="s">
        <v>13</v>
      </c>
      <c r="D10" s="8" t="s">
        <v>128</v>
      </c>
      <c r="E10" s="32" t="s">
        <v>69</v>
      </c>
      <c r="F10" s="42">
        <v>100</v>
      </c>
      <c r="G10" s="13">
        <v>220</v>
      </c>
      <c r="H10" s="85">
        <f t="shared" si="1"/>
        <v>110</v>
      </c>
      <c r="I10" s="85">
        <v>25</v>
      </c>
      <c r="J10" s="25"/>
      <c r="K10" s="25"/>
      <c r="L10" s="130">
        <f t="shared" si="0"/>
        <v>0</v>
      </c>
      <c r="M10" s="133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spans="1:29" s="7" customFormat="1">
      <c r="A11" s="6"/>
      <c r="B11" s="170"/>
      <c r="C11" s="8" t="s">
        <v>14</v>
      </c>
      <c r="D11" s="8" t="s">
        <v>129</v>
      </c>
      <c r="E11" s="32" t="s">
        <v>70</v>
      </c>
      <c r="F11" s="42">
        <v>100</v>
      </c>
      <c r="G11" s="13">
        <v>220</v>
      </c>
      <c r="H11" s="85">
        <f t="shared" si="1"/>
        <v>110</v>
      </c>
      <c r="I11" s="85">
        <v>25</v>
      </c>
      <c r="J11" s="25"/>
      <c r="K11" s="25"/>
      <c r="L11" s="130">
        <f t="shared" si="0"/>
        <v>0</v>
      </c>
      <c r="M11" s="133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1:29" s="7" customFormat="1">
      <c r="A12" s="6"/>
      <c r="B12" s="170"/>
      <c r="C12" s="8" t="s">
        <v>15</v>
      </c>
      <c r="D12" s="8" t="s">
        <v>130</v>
      </c>
      <c r="E12" s="32" t="s">
        <v>71</v>
      </c>
      <c r="F12" s="42">
        <v>100</v>
      </c>
      <c r="G12" s="13">
        <v>220</v>
      </c>
      <c r="H12" s="85">
        <f t="shared" si="1"/>
        <v>110</v>
      </c>
      <c r="I12" s="85">
        <v>25</v>
      </c>
      <c r="J12" s="25"/>
      <c r="K12" s="25"/>
      <c r="L12" s="130">
        <f t="shared" si="0"/>
        <v>0</v>
      </c>
      <c r="M12" s="133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1:29" s="7" customFormat="1">
      <c r="A13" s="6"/>
      <c r="B13" s="170"/>
      <c r="C13" s="8" t="s">
        <v>16</v>
      </c>
      <c r="D13" s="8" t="s">
        <v>131</v>
      </c>
      <c r="E13" s="32" t="s">
        <v>72</v>
      </c>
      <c r="F13" s="42">
        <v>100</v>
      </c>
      <c r="G13" s="13">
        <v>220</v>
      </c>
      <c r="H13" s="85">
        <f t="shared" si="1"/>
        <v>110</v>
      </c>
      <c r="I13" s="85">
        <v>25</v>
      </c>
      <c r="J13" s="25"/>
      <c r="K13" s="25"/>
      <c r="L13" s="130">
        <f t="shared" si="0"/>
        <v>0</v>
      </c>
      <c r="M13" s="133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1:29" s="7" customFormat="1">
      <c r="A14" s="6"/>
      <c r="B14" s="170"/>
      <c r="C14" s="8" t="s">
        <v>225</v>
      </c>
      <c r="D14" s="8" t="s">
        <v>132</v>
      </c>
      <c r="E14" s="32" t="s">
        <v>73</v>
      </c>
      <c r="F14" s="42">
        <v>100</v>
      </c>
      <c r="G14" s="13">
        <v>220</v>
      </c>
      <c r="H14" s="85">
        <f t="shared" si="1"/>
        <v>110</v>
      </c>
      <c r="I14" s="85">
        <v>25</v>
      </c>
      <c r="J14" s="25"/>
      <c r="K14" s="25"/>
      <c r="L14" s="130">
        <f t="shared" ref="L14:L15" si="2">+H14*J14</f>
        <v>0</v>
      </c>
      <c r="M14" s="133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spans="1:29" s="7" customFormat="1">
      <c r="A15" s="6"/>
      <c r="B15" s="170"/>
      <c r="C15" s="8" t="s">
        <v>17</v>
      </c>
      <c r="D15" s="8" t="s">
        <v>133</v>
      </c>
      <c r="E15" s="32" t="s">
        <v>74</v>
      </c>
      <c r="F15" s="42">
        <v>100</v>
      </c>
      <c r="G15" s="13">
        <v>220</v>
      </c>
      <c r="H15" s="85">
        <f t="shared" si="1"/>
        <v>110</v>
      </c>
      <c r="I15" s="85">
        <v>25</v>
      </c>
      <c r="J15" s="25"/>
      <c r="K15" s="25"/>
      <c r="L15" s="130">
        <f t="shared" si="2"/>
        <v>0</v>
      </c>
      <c r="M15" s="133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1:29" s="36" customFormat="1">
      <c r="A16" s="37"/>
      <c r="B16" s="170"/>
      <c r="C16" s="8" t="s">
        <v>94</v>
      </c>
      <c r="D16" s="8" t="s">
        <v>134</v>
      </c>
      <c r="E16" s="25">
        <v>651637588159</v>
      </c>
      <c r="F16" s="12">
        <v>100</v>
      </c>
      <c r="G16" s="13">
        <v>220</v>
      </c>
      <c r="H16" s="85">
        <f t="shared" si="1"/>
        <v>110</v>
      </c>
      <c r="I16" s="85">
        <v>25</v>
      </c>
      <c r="J16" s="25"/>
      <c r="K16" s="25"/>
      <c r="L16" s="130">
        <f>+H16*J16</f>
        <v>0</v>
      </c>
      <c r="M16" s="134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</row>
    <row r="17" spans="1:29" s="7" customFormat="1">
      <c r="A17" s="6"/>
      <c r="B17" s="170"/>
      <c r="C17" s="8" t="s">
        <v>121</v>
      </c>
      <c r="D17" s="8" t="s">
        <v>135</v>
      </c>
      <c r="E17" s="34" t="s">
        <v>122</v>
      </c>
      <c r="F17" s="42">
        <v>100</v>
      </c>
      <c r="G17" s="13">
        <v>220</v>
      </c>
      <c r="H17" s="85">
        <f t="shared" si="1"/>
        <v>110</v>
      </c>
      <c r="I17" s="85">
        <v>25</v>
      </c>
      <c r="J17" s="25"/>
      <c r="K17" s="25"/>
      <c r="L17" s="130">
        <f t="shared" ref="L17" si="3">+H17*J17</f>
        <v>0</v>
      </c>
      <c r="M17" s="135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spans="1:29" s="7" customFormat="1">
      <c r="A18" s="6"/>
      <c r="B18" s="170"/>
      <c r="C18" s="8" t="s">
        <v>54</v>
      </c>
      <c r="D18" s="8" t="s">
        <v>136</v>
      </c>
      <c r="E18" s="32" t="s">
        <v>75</v>
      </c>
      <c r="F18" s="42">
        <v>100</v>
      </c>
      <c r="G18" s="13">
        <v>385</v>
      </c>
      <c r="H18" s="85">
        <f t="shared" si="1"/>
        <v>192.5</v>
      </c>
      <c r="I18" s="85">
        <v>45</v>
      </c>
      <c r="J18" s="25"/>
      <c r="K18" s="25"/>
      <c r="L18" s="130">
        <f>+H18*J18</f>
        <v>0</v>
      </c>
      <c r="M18" s="133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</row>
    <row r="19" spans="1:29" s="7" customFormat="1" ht="15.5">
      <c r="A19" s="6"/>
      <c r="B19" s="97"/>
      <c r="C19" s="92"/>
      <c r="D19" s="92"/>
      <c r="E19" s="93"/>
      <c r="F19" s="94"/>
      <c r="G19" s="92"/>
      <c r="H19" s="92"/>
      <c r="I19" s="92"/>
      <c r="J19" s="92"/>
      <c r="K19" s="92"/>
      <c r="L19" s="95">
        <f>SUM(L5:L18)</f>
        <v>0</v>
      </c>
      <c r="M19" s="133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</row>
    <row r="20" spans="1:29" s="7" customFormat="1">
      <c r="A20" s="6"/>
      <c r="B20" s="172" t="s">
        <v>19</v>
      </c>
      <c r="C20" s="8" t="s">
        <v>18</v>
      </c>
      <c r="D20" s="8" t="s">
        <v>137</v>
      </c>
      <c r="E20" s="99" t="s">
        <v>60</v>
      </c>
      <c r="F20" s="42">
        <v>50</v>
      </c>
      <c r="G20" s="13">
        <v>165</v>
      </c>
      <c r="H20" s="85">
        <f t="shared" si="1"/>
        <v>82.5</v>
      </c>
      <c r="I20" s="85">
        <v>20</v>
      </c>
      <c r="J20" s="25"/>
      <c r="K20" s="25"/>
      <c r="L20" s="130">
        <f t="shared" ref="L20:L25" si="4">+H20*J20</f>
        <v>0</v>
      </c>
      <c r="M20" s="133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</row>
    <row r="21" spans="1:29" s="7" customFormat="1">
      <c r="A21" s="6"/>
      <c r="B21" s="172"/>
      <c r="C21" s="8" t="s">
        <v>20</v>
      </c>
      <c r="D21" s="8" t="s">
        <v>138</v>
      </c>
      <c r="E21" s="99" t="s">
        <v>61</v>
      </c>
      <c r="F21" s="42">
        <v>50</v>
      </c>
      <c r="G21" s="13">
        <v>165</v>
      </c>
      <c r="H21" s="85">
        <f t="shared" si="1"/>
        <v>82.5</v>
      </c>
      <c r="I21" s="85">
        <v>20</v>
      </c>
      <c r="J21" s="25"/>
      <c r="K21" s="25"/>
      <c r="L21" s="130">
        <f t="shared" si="4"/>
        <v>0</v>
      </c>
      <c r="M21" s="133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</row>
    <row r="22" spans="1:29" s="7" customFormat="1">
      <c r="A22" s="6"/>
      <c r="B22" s="172"/>
      <c r="C22" s="8" t="s">
        <v>21</v>
      </c>
      <c r="D22" s="8" t="s">
        <v>139</v>
      </c>
      <c r="E22" s="99" t="s">
        <v>62</v>
      </c>
      <c r="F22" s="42">
        <v>50</v>
      </c>
      <c r="G22" s="13">
        <v>165</v>
      </c>
      <c r="H22" s="85">
        <f t="shared" si="1"/>
        <v>82.5</v>
      </c>
      <c r="I22" s="85">
        <v>20</v>
      </c>
      <c r="J22" s="25"/>
      <c r="K22" s="25"/>
      <c r="L22" s="130">
        <f t="shared" si="4"/>
        <v>0</v>
      </c>
      <c r="M22" s="133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</row>
    <row r="23" spans="1:29" s="7" customFormat="1" ht="20" customHeight="1">
      <c r="A23" s="6"/>
      <c r="B23" s="172"/>
      <c r="C23" s="8" t="s">
        <v>22</v>
      </c>
      <c r="D23" s="8" t="s">
        <v>140</v>
      </c>
      <c r="E23" s="100" t="s">
        <v>92</v>
      </c>
      <c r="F23" s="42">
        <v>50</v>
      </c>
      <c r="G23" s="13">
        <v>165</v>
      </c>
      <c r="H23" s="85">
        <f t="shared" si="1"/>
        <v>82.5</v>
      </c>
      <c r="I23" s="85">
        <v>20</v>
      </c>
      <c r="J23" s="25"/>
      <c r="K23" s="25"/>
      <c r="L23" s="130">
        <f t="shared" si="4"/>
        <v>0</v>
      </c>
      <c r="M23" s="133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spans="1:29" s="7" customFormat="1" ht="20" customHeight="1">
      <c r="A24" s="6"/>
      <c r="B24" s="172"/>
      <c r="C24" s="8" t="s">
        <v>23</v>
      </c>
      <c r="D24" s="8" t="s">
        <v>141</v>
      </c>
      <c r="E24" s="100" t="s">
        <v>93</v>
      </c>
      <c r="F24" s="42">
        <v>50</v>
      </c>
      <c r="G24" s="13">
        <v>165</v>
      </c>
      <c r="H24" s="85">
        <f t="shared" si="1"/>
        <v>82.5</v>
      </c>
      <c r="I24" s="85">
        <v>20</v>
      </c>
      <c r="J24" s="25"/>
      <c r="K24" s="25"/>
      <c r="L24" s="130">
        <f t="shared" si="4"/>
        <v>0</v>
      </c>
      <c r="M24" s="133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</row>
    <row r="25" spans="1:29" s="7" customFormat="1" ht="20" customHeight="1">
      <c r="A25" s="6"/>
      <c r="B25" s="22"/>
      <c r="C25" s="8" t="s">
        <v>55</v>
      </c>
      <c r="D25" s="8" t="s">
        <v>142</v>
      </c>
      <c r="E25" s="100" t="s">
        <v>76</v>
      </c>
      <c r="F25" s="42">
        <v>50</v>
      </c>
      <c r="G25" s="13">
        <v>165</v>
      </c>
      <c r="H25" s="85">
        <f t="shared" si="1"/>
        <v>82.5</v>
      </c>
      <c r="I25" s="85">
        <v>20</v>
      </c>
      <c r="J25" s="25"/>
      <c r="K25" s="25"/>
      <c r="L25" s="130">
        <f t="shared" si="4"/>
        <v>0</v>
      </c>
      <c r="M25" s="133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1:29" s="7" customFormat="1" ht="15.5">
      <c r="A26" s="6"/>
      <c r="B26" s="98"/>
      <c r="C26" s="92"/>
      <c r="D26" s="92"/>
      <c r="E26" s="93"/>
      <c r="F26" s="94"/>
      <c r="G26" s="92"/>
      <c r="H26" s="93"/>
      <c r="I26" s="92"/>
      <c r="J26" s="93"/>
      <c r="K26" s="96"/>
      <c r="L26" s="95">
        <f>SUM(L20:L25)</f>
        <v>0</v>
      </c>
      <c r="M26" s="136">
        <f>L19+L26</f>
        <v>0</v>
      </c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1:29" s="7" customFormat="1">
      <c r="A27" s="6"/>
      <c r="B27" s="169" t="s">
        <v>24</v>
      </c>
      <c r="C27" s="8" t="s">
        <v>25</v>
      </c>
      <c r="D27" s="8" t="s">
        <v>143</v>
      </c>
      <c r="E27" s="32" t="s">
        <v>77</v>
      </c>
      <c r="F27" s="42">
        <v>50</v>
      </c>
      <c r="G27" s="13">
        <v>160</v>
      </c>
      <c r="H27" s="85">
        <f t="shared" si="1"/>
        <v>80</v>
      </c>
      <c r="I27" s="85">
        <v>20</v>
      </c>
      <c r="J27" s="25"/>
      <c r="K27" s="25"/>
      <c r="L27" s="130">
        <f>+H27*J27</f>
        <v>0</v>
      </c>
      <c r="M27" s="133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29" s="7" customFormat="1">
      <c r="A28" s="6"/>
      <c r="B28" s="170"/>
      <c r="C28" s="8" t="s">
        <v>26</v>
      </c>
      <c r="D28" s="8" t="s">
        <v>144</v>
      </c>
      <c r="E28" s="32" t="s">
        <v>78</v>
      </c>
      <c r="F28" s="42">
        <v>50</v>
      </c>
      <c r="G28" s="13">
        <v>160</v>
      </c>
      <c r="H28" s="85">
        <f t="shared" si="1"/>
        <v>80</v>
      </c>
      <c r="I28" s="85">
        <v>20</v>
      </c>
      <c r="J28" s="25"/>
      <c r="K28" s="25"/>
      <c r="L28" s="130">
        <f>+H28*J28</f>
        <v>0</v>
      </c>
      <c r="M28" s="133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29" s="7" customFormat="1">
      <c r="A29" s="6"/>
      <c r="B29" s="171"/>
      <c r="C29" s="8" t="s">
        <v>27</v>
      </c>
      <c r="D29" s="8" t="s">
        <v>145</v>
      </c>
      <c r="E29" s="32" t="s">
        <v>79</v>
      </c>
      <c r="F29" s="42">
        <v>50</v>
      </c>
      <c r="G29" s="13">
        <v>160</v>
      </c>
      <c r="H29" s="85">
        <f t="shared" si="1"/>
        <v>80</v>
      </c>
      <c r="I29" s="85">
        <v>20</v>
      </c>
      <c r="J29" s="25"/>
      <c r="K29" s="25"/>
      <c r="L29" s="130">
        <f>+H29*J29</f>
        <v>0</v>
      </c>
      <c r="M29" s="133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s="7" customFormat="1" ht="15.5">
      <c r="A30" s="6"/>
      <c r="B30" s="101"/>
      <c r="C30" s="92"/>
      <c r="D30" s="92"/>
      <c r="E30" s="93"/>
      <c r="F30" s="94"/>
      <c r="G30" s="92"/>
      <c r="H30" s="93"/>
      <c r="I30" s="92"/>
      <c r="J30" s="93"/>
      <c r="K30" s="96"/>
      <c r="L30" s="95">
        <f>SUM(L27:L29)</f>
        <v>0</v>
      </c>
      <c r="M30" s="136">
        <f>L19+L26+L30</f>
        <v>0</v>
      </c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spans="1:29" s="7" customFormat="1">
      <c r="A31" s="6"/>
      <c r="B31" s="169" t="s">
        <v>173</v>
      </c>
      <c r="C31" s="8" t="s">
        <v>28</v>
      </c>
      <c r="D31" s="8" t="s">
        <v>146</v>
      </c>
      <c r="E31" s="32" t="s">
        <v>80</v>
      </c>
      <c r="F31" s="42">
        <v>50</v>
      </c>
      <c r="G31" s="13">
        <v>160</v>
      </c>
      <c r="H31" s="85">
        <f t="shared" si="1"/>
        <v>80</v>
      </c>
      <c r="I31" s="85">
        <v>20</v>
      </c>
      <c r="J31" s="25"/>
      <c r="K31" s="25"/>
      <c r="L31" s="130">
        <f>+H31*J31</f>
        <v>0</v>
      </c>
      <c r="M31" s="133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29" s="7" customFormat="1">
      <c r="A32" s="6"/>
      <c r="B32" s="170"/>
      <c r="C32" s="8" t="s">
        <v>29</v>
      </c>
      <c r="D32" s="8" t="s">
        <v>147</v>
      </c>
      <c r="E32" s="32" t="s">
        <v>81</v>
      </c>
      <c r="F32" s="42">
        <v>50</v>
      </c>
      <c r="G32" s="13">
        <v>160</v>
      </c>
      <c r="H32" s="85">
        <f t="shared" si="1"/>
        <v>80</v>
      </c>
      <c r="I32" s="85">
        <v>20</v>
      </c>
      <c r="J32" s="25"/>
      <c r="K32" s="25"/>
      <c r="L32" s="130">
        <f>+H32*J32</f>
        <v>0</v>
      </c>
      <c r="M32" s="133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1:29" s="7" customFormat="1">
      <c r="A33" s="6"/>
      <c r="B33" s="171"/>
      <c r="C33" s="8" t="s">
        <v>30</v>
      </c>
      <c r="D33" s="8" t="s">
        <v>148</v>
      </c>
      <c r="E33" s="32" t="s">
        <v>82</v>
      </c>
      <c r="F33" s="42">
        <v>50</v>
      </c>
      <c r="G33" s="13">
        <v>160</v>
      </c>
      <c r="H33" s="85">
        <f t="shared" si="1"/>
        <v>80</v>
      </c>
      <c r="I33" s="85">
        <v>20</v>
      </c>
      <c r="J33" s="25"/>
      <c r="K33" s="25"/>
      <c r="L33" s="130">
        <f>+H33*J33</f>
        <v>0</v>
      </c>
      <c r="M33" s="133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1:29" s="7" customFormat="1" ht="15.5">
      <c r="A34" s="6"/>
      <c r="B34" s="101"/>
      <c r="C34" s="92"/>
      <c r="D34" s="92"/>
      <c r="E34" s="93"/>
      <c r="F34" s="94"/>
      <c r="G34" s="92"/>
      <c r="H34" s="93"/>
      <c r="I34" s="92"/>
      <c r="J34" s="93"/>
      <c r="K34" s="96"/>
      <c r="L34" s="95">
        <f>SUM(L31:L33)</f>
        <v>0</v>
      </c>
      <c r="M34" s="136">
        <f>L19+L26+L30+L34</f>
        <v>0</v>
      </c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29" s="7" customFormat="1">
      <c r="A35" s="6"/>
      <c r="B35" s="169" t="s">
        <v>174</v>
      </c>
      <c r="C35" s="8" t="s">
        <v>175</v>
      </c>
      <c r="D35" s="8" t="s">
        <v>176</v>
      </c>
      <c r="E35" s="32" t="s">
        <v>177</v>
      </c>
      <c r="F35" s="42">
        <v>50</v>
      </c>
      <c r="G35" s="13">
        <v>160</v>
      </c>
      <c r="H35" s="85">
        <f t="shared" si="1"/>
        <v>80</v>
      </c>
      <c r="I35" s="85">
        <v>20</v>
      </c>
      <c r="J35" s="25"/>
      <c r="K35" s="25"/>
      <c r="L35" s="130">
        <f>+H35*J35</f>
        <v>0</v>
      </c>
      <c r="M35" s="133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29" s="7" customFormat="1">
      <c r="A36" s="6"/>
      <c r="B36" s="170"/>
      <c r="C36" s="8" t="s">
        <v>178</v>
      </c>
      <c r="D36" s="8" t="s">
        <v>179</v>
      </c>
      <c r="E36" s="32" t="s">
        <v>180</v>
      </c>
      <c r="F36" s="42">
        <v>50</v>
      </c>
      <c r="G36" s="13">
        <v>160</v>
      </c>
      <c r="H36" s="85">
        <f t="shared" si="1"/>
        <v>80</v>
      </c>
      <c r="I36" s="85">
        <v>20</v>
      </c>
      <c r="J36" s="25"/>
      <c r="K36" s="25"/>
      <c r="L36" s="130">
        <f>+H36*J36</f>
        <v>0</v>
      </c>
      <c r="M36" s="133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1:29" s="7" customFormat="1">
      <c r="A37" s="6"/>
      <c r="B37" s="170"/>
      <c r="C37" s="8" t="s">
        <v>181</v>
      </c>
      <c r="D37" s="8" t="s">
        <v>182</v>
      </c>
      <c r="E37" s="32" t="s">
        <v>183</v>
      </c>
      <c r="F37" s="42">
        <v>50</v>
      </c>
      <c r="G37" s="13">
        <v>160</v>
      </c>
      <c r="H37" s="85">
        <f t="shared" si="1"/>
        <v>80</v>
      </c>
      <c r="I37" s="85">
        <v>20</v>
      </c>
      <c r="J37" s="25"/>
      <c r="K37" s="25"/>
      <c r="L37" s="130">
        <f>+H37*J37</f>
        <v>0</v>
      </c>
      <c r="M37" s="133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:29" s="7" customFormat="1">
      <c r="A38" s="6"/>
      <c r="B38" s="171"/>
      <c r="C38" s="8" t="s">
        <v>184</v>
      </c>
      <c r="D38" s="8" t="s">
        <v>185</v>
      </c>
      <c r="E38" s="32" t="s">
        <v>186</v>
      </c>
      <c r="F38" s="42">
        <v>50</v>
      </c>
      <c r="G38" s="13">
        <v>160</v>
      </c>
      <c r="H38" s="85">
        <f t="shared" si="1"/>
        <v>80</v>
      </c>
      <c r="I38" s="85">
        <v>20</v>
      </c>
      <c r="J38" s="25"/>
      <c r="K38" s="25"/>
      <c r="L38" s="130">
        <f>+H38*J38</f>
        <v>0</v>
      </c>
      <c r="M38" s="133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1:29" s="7" customFormat="1" ht="15.5">
      <c r="A39" s="6"/>
      <c r="B39" s="101"/>
      <c r="C39" s="92"/>
      <c r="D39" s="92"/>
      <c r="E39" s="93"/>
      <c r="F39" s="94"/>
      <c r="G39" s="92"/>
      <c r="H39" s="93"/>
      <c r="I39" s="92"/>
      <c r="J39" s="93"/>
      <c r="K39" s="96"/>
      <c r="L39" s="95">
        <f>SUM(L35:L38)</f>
        <v>0</v>
      </c>
      <c r="M39" s="136">
        <f>L19+L26+L30+L34+L39</f>
        <v>0</v>
      </c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1:29" s="7" customFormat="1" ht="16" customHeight="1">
      <c r="A40" s="6"/>
      <c r="B40" s="169" t="s">
        <v>115</v>
      </c>
      <c r="C40" s="8" t="s">
        <v>31</v>
      </c>
      <c r="D40" s="8" t="s">
        <v>31</v>
      </c>
      <c r="E40" s="32" t="s">
        <v>59</v>
      </c>
      <c r="F40" s="42">
        <v>100</v>
      </c>
      <c r="G40" s="13">
        <v>300</v>
      </c>
      <c r="H40" s="85">
        <f t="shared" si="1"/>
        <v>150</v>
      </c>
      <c r="I40" s="85">
        <v>25</v>
      </c>
      <c r="J40" s="25"/>
      <c r="K40" s="25"/>
      <c r="L40" s="130">
        <f>+H40*J40</f>
        <v>0</v>
      </c>
      <c r="M40" s="133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1:29" s="7" customFormat="1">
      <c r="A41" s="6"/>
      <c r="B41" s="170"/>
      <c r="C41" s="8" t="s">
        <v>32</v>
      </c>
      <c r="D41" s="8" t="s">
        <v>149</v>
      </c>
      <c r="E41" s="32" t="s">
        <v>58</v>
      </c>
      <c r="F41" s="42">
        <v>100</v>
      </c>
      <c r="G41" s="13">
        <v>255</v>
      </c>
      <c r="H41" s="85">
        <f t="shared" si="1"/>
        <v>127.5</v>
      </c>
      <c r="I41" s="85">
        <v>25</v>
      </c>
      <c r="J41" s="25"/>
      <c r="K41" s="25"/>
      <c r="L41" s="130">
        <f>+H41*J41</f>
        <v>0</v>
      </c>
      <c r="M41" s="133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 s="7" customFormat="1">
      <c r="A42" s="6"/>
      <c r="B42" s="170"/>
      <c r="C42" s="8" t="s">
        <v>56</v>
      </c>
      <c r="D42" s="8" t="s">
        <v>150</v>
      </c>
      <c r="E42" s="32" t="s">
        <v>83</v>
      </c>
      <c r="F42" s="42">
        <v>100</v>
      </c>
      <c r="G42" s="13">
        <v>300</v>
      </c>
      <c r="H42" s="85">
        <f t="shared" si="1"/>
        <v>150</v>
      </c>
      <c r="I42" s="85">
        <v>25</v>
      </c>
      <c r="J42" s="25"/>
      <c r="K42" s="25"/>
      <c r="L42" s="130">
        <f>+H42*J42</f>
        <v>0</v>
      </c>
      <c r="M42" s="133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spans="1:29" s="7" customFormat="1">
      <c r="A43" s="6"/>
      <c r="B43" s="171"/>
      <c r="C43" s="8" t="s">
        <v>33</v>
      </c>
      <c r="D43" s="8" t="s">
        <v>151</v>
      </c>
      <c r="E43" s="32" t="s">
        <v>84</v>
      </c>
      <c r="F43" s="42">
        <v>100</v>
      </c>
      <c r="G43" s="13">
        <v>355</v>
      </c>
      <c r="H43" s="85">
        <f t="shared" si="1"/>
        <v>177.5</v>
      </c>
      <c r="I43" s="85">
        <v>25</v>
      </c>
      <c r="J43" s="25"/>
      <c r="K43" s="25"/>
      <c r="L43" s="130">
        <f>+H43*J43</f>
        <v>0</v>
      </c>
      <c r="M43" s="133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1:29" s="7" customFormat="1" ht="15.5">
      <c r="A44" s="6"/>
      <c r="B44" s="91"/>
      <c r="C44" s="92"/>
      <c r="D44" s="92"/>
      <c r="E44" s="93"/>
      <c r="F44" s="94"/>
      <c r="G44" s="92"/>
      <c r="H44" s="93"/>
      <c r="I44" s="92"/>
      <c r="J44" s="93"/>
      <c r="K44" s="96"/>
      <c r="L44" s="95">
        <f>SUM(L40:L43)</f>
        <v>0</v>
      </c>
      <c r="M44" s="136">
        <f>L19+L26+L30+L34+L39+L44</f>
        <v>0</v>
      </c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spans="1:29" s="7" customFormat="1">
      <c r="A45" s="6"/>
      <c r="B45" s="90" t="s">
        <v>34</v>
      </c>
      <c r="C45" s="8" t="s">
        <v>35</v>
      </c>
      <c r="D45" s="8" t="s">
        <v>152</v>
      </c>
      <c r="E45" s="32" t="s">
        <v>85</v>
      </c>
      <c r="F45" s="42">
        <v>30</v>
      </c>
      <c r="G45" s="13">
        <v>135</v>
      </c>
      <c r="H45" s="85">
        <f t="shared" si="1"/>
        <v>67.5</v>
      </c>
      <c r="I45" s="85">
        <v>15</v>
      </c>
      <c r="J45" s="25"/>
      <c r="K45" s="25"/>
      <c r="L45" s="130">
        <f t="shared" ref="L45:L49" si="5">+H45*J45</f>
        <v>0</v>
      </c>
      <c r="M45" s="133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 spans="1:29" s="7" customFormat="1">
      <c r="A46" s="6"/>
      <c r="B46" s="22" t="s">
        <v>36</v>
      </c>
      <c r="C46" s="8" t="s">
        <v>37</v>
      </c>
      <c r="D46" s="8" t="s">
        <v>153</v>
      </c>
      <c r="E46" s="32" t="s">
        <v>86</v>
      </c>
      <c r="F46" s="42">
        <v>30</v>
      </c>
      <c r="G46" s="13">
        <v>135</v>
      </c>
      <c r="H46" s="85">
        <f t="shared" si="1"/>
        <v>67.5</v>
      </c>
      <c r="I46" s="85">
        <v>15</v>
      </c>
      <c r="J46" s="25"/>
      <c r="K46" s="25"/>
      <c r="L46" s="130">
        <f t="shared" si="5"/>
        <v>0</v>
      </c>
      <c r="M46" s="133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1:29" s="7" customFormat="1">
      <c r="A47" s="6"/>
      <c r="B47" s="15" t="s">
        <v>38</v>
      </c>
      <c r="C47" s="8" t="s">
        <v>39</v>
      </c>
      <c r="D47" s="8" t="s">
        <v>154</v>
      </c>
      <c r="E47" s="32" t="s">
        <v>87</v>
      </c>
      <c r="F47" s="42">
        <v>30</v>
      </c>
      <c r="G47" s="13">
        <v>135</v>
      </c>
      <c r="H47" s="85">
        <f t="shared" si="1"/>
        <v>67.5</v>
      </c>
      <c r="I47" s="85">
        <v>15</v>
      </c>
      <c r="J47" s="25"/>
      <c r="K47" s="25"/>
      <c r="L47" s="130">
        <f t="shared" si="5"/>
        <v>0</v>
      </c>
      <c r="M47" s="133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1:29" s="7" customFormat="1">
      <c r="A48" s="6"/>
      <c r="B48" s="22"/>
      <c r="C48" s="8" t="s">
        <v>40</v>
      </c>
      <c r="D48" s="8" t="s">
        <v>155</v>
      </c>
      <c r="E48" s="32" t="s">
        <v>88</v>
      </c>
      <c r="F48" s="42">
        <v>30</v>
      </c>
      <c r="G48" s="13">
        <v>135</v>
      </c>
      <c r="H48" s="85">
        <f t="shared" si="1"/>
        <v>67.5</v>
      </c>
      <c r="I48" s="85">
        <v>15</v>
      </c>
      <c r="J48" s="25"/>
      <c r="K48" s="25"/>
      <c r="L48" s="130">
        <f t="shared" si="5"/>
        <v>0</v>
      </c>
      <c r="M48" s="133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1:29" s="7" customFormat="1">
      <c r="A49" s="6"/>
      <c r="B49" s="15"/>
      <c r="C49" s="8" t="s">
        <v>116</v>
      </c>
      <c r="D49" s="8" t="s">
        <v>156</v>
      </c>
      <c r="E49" s="32" t="s">
        <v>117</v>
      </c>
      <c r="F49" s="42">
        <v>30</v>
      </c>
      <c r="G49" s="13">
        <v>135</v>
      </c>
      <c r="H49" s="85">
        <f t="shared" si="1"/>
        <v>67.5</v>
      </c>
      <c r="I49" s="85">
        <v>15</v>
      </c>
      <c r="J49" s="25"/>
      <c r="K49" s="25"/>
      <c r="L49" s="130">
        <f t="shared" si="5"/>
        <v>0</v>
      </c>
      <c r="M49" s="133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1:29" s="7" customFormat="1" ht="15.5">
      <c r="A50" s="6"/>
      <c r="B50" s="101"/>
      <c r="C50" s="92"/>
      <c r="D50" s="92"/>
      <c r="E50" s="93"/>
      <c r="F50" s="94"/>
      <c r="G50" s="92"/>
      <c r="H50" s="93"/>
      <c r="I50" s="92"/>
      <c r="J50" s="93"/>
      <c r="K50" s="96"/>
      <c r="L50" s="95">
        <f>SUM(L45:L49)</f>
        <v>0</v>
      </c>
      <c r="M50" s="136">
        <f>L19+L26+L30+L34+L39+L44+L50</f>
        <v>0</v>
      </c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1:29" s="7" customFormat="1" ht="19" customHeight="1">
      <c r="A51" s="6"/>
      <c r="B51" s="176" t="s">
        <v>41</v>
      </c>
      <c r="C51" s="139" t="s">
        <v>42</v>
      </c>
      <c r="D51" s="140" t="s">
        <v>157</v>
      </c>
      <c r="E51" s="141" t="s">
        <v>89</v>
      </c>
      <c r="F51" s="142">
        <v>50</v>
      </c>
      <c r="G51" s="143">
        <v>150</v>
      </c>
      <c r="H51" s="144">
        <f t="shared" si="1"/>
        <v>75</v>
      </c>
      <c r="I51" s="144">
        <v>20</v>
      </c>
      <c r="J51" s="145"/>
      <c r="K51" s="145"/>
      <c r="L51" s="146">
        <f>+H51*J51</f>
        <v>0</v>
      </c>
      <c r="M51" s="133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1:29" s="7" customFormat="1" ht="19" customHeight="1">
      <c r="A52" s="6"/>
      <c r="B52" s="177"/>
      <c r="C52" s="139" t="s">
        <v>43</v>
      </c>
      <c r="D52" s="140" t="s">
        <v>158</v>
      </c>
      <c r="E52" s="141" t="s">
        <v>90</v>
      </c>
      <c r="F52" s="142">
        <v>50</v>
      </c>
      <c r="G52" s="143">
        <v>150</v>
      </c>
      <c r="H52" s="144">
        <f t="shared" si="1"/>
        <v>75</v>
      </c>
      <c r="I52" s="144">
        <v>20</v>
      </c>
      <c r="J52" s="145"/>
      <c r="K52" s="145"/>
      <c r="L52" s="146">
        <f t="shared" ref="L52:L56" si="6">+H52*J52</f>
        <v>0</v>
      </c>
      <c r="M52" s="133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29" s="7" customFormat="1" ht="19" customHeight="1">
      <c r="A53" s="6"/>
      <c r="B53" s="177"/>
      <c r="C53" s="139" t="s">
        <v>63</v>
      </c>
      <c r="D53" s="140" t="s">
        <v>159</v>
      </c>
      <c r="E53" s="141" t="s">
        <v>91</v>
      </c>
      <c r="F53" s="142">
        <v>50</v>
      </c>
      <c r="G53" s="143">
        <v>150</v>
      </c>
      <c r="H53" s="144">
        <f t="shared" si="1"/>
        <v>75</v>
      </c>
      <c r="I53" s="144">
        <v>20</v>
      </c>
      <c r="J53" s="145"/>
      <c r="K53" s="145"/>
      <c r="L53" s="146">
        <f t="shared" si="6"/>
        <v>0</v>
      </c>
      <c r="M53" s="133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</row>
    <row r="54" spans="1:29" s="7" customFormat="1" ht="19" customHeight="1">
      <c r="A54" s="6"/>
      <c r="B54" s="177"/>
      <c r="C54" s="139" t="s">
        <v>119</v>
      </c>
      <c r="D54" s="140" t="s">
        <v>160</v>
      </c>
      <c r="E54" s="141" t="s">
        <v>120</v>
      </c>
      <c r="F54" s="142">
        <v>50</v>
      </c>
      <c r="G54" s="143">
        <v>150</v>
      </c>
      <c r="H54" s="144">
        <f t="shared" si="1"/>
        <v>75</v>
      </c>
      <c r="I54" s="144">
        <v>20</v>
      </c>
      <c r="J54" s="145"/>
      <c r="K54" s="145"/>
      <c r="L54" s="146">
        <f t="shared" si="6"/>
        <v>0</v>
      </c>
      <c r="M54" s="133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</row>
    <row r="55" spans="1:29" s="7" customFormat="1" ht="19" customHeight="1">
      <c r="A55" s="6"/>
      <c r="B55" s="177"/>
      <c r="C55" s="139" t="s">
        <v>170</v>
      </c>
      <c r="D55" s="140" t="s">
        <v>171</v>
      </c>
      <c r="E55" s="141" t="s">
        <v>172</v>
      </c>
      <c r="F55" s="142">
        <v>50</v>
      </c>
      <c r="G55" s="143">
        <v>150</v>
      </c>
      <c r="H55" s="144">
        <f t="shared" si="1"/>
        <v>75</v>
      </c>
      <c r="I55" s="144">
        <v>20</v>
      </c>
      <c r="J55" s="145"/>
      <c r="K55" s="145"/>
      <c r="L55" s="146">
        <f t="shared" si="6"/>
        <v>0</v>
      </c>
      <c r="M55" s="133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</row>
    <row r="56" spans="1:29" s="7" customFormat="1" ht="19" customHeight="1">
      <c r="A56" s="6"/>
      <c r="B56" s="177"/>
      <c r="C56" s="147" t="s">
        <v>268</v>
      </c>
      <c r="D56" s="147" t="s">
        <v>269</v>
      </c>
      <c r="E56" s="148" t="s">
        <v>270</v>
      </c>
      <c r="F56" s="149">
        <v>50</v>
      </c>
      <c r="G56" s="143">
        <v>150</v>
      </c>
      <c r="H56" s="144">
        <f t="shared" si="1"/>
        <v>75</v>
      </c>
      <c r="I56" s="144">
        <v>20</v>
      </c>
      <c r="J56" s="150"/>
      <c r="K56" s="151"/>
      <c r="L56" s="146">
        <f t="shared" si="6"/>
        <v>0</v>
      </c>
      <c r="M56" s="133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</row>
    <row r="57" spans="1:29" s="7" customFormat="1" ht="15.5">
      <c r="A57" s="6"/>
      <c r="B57" s="91"/>
      <c r="C57" s="92"/>
      <c r="D57" s="92"/>
      <c r="E57" s="93"/>
      <c r="F57" s="94"/>
      <c r="G57" s="92"/>
      <c r="H57" s="93"/>
      <c r="I57" s="92"/>
      <c r="J57" s="93"/>
      <c r="K57" s="96"/>
      <c r="L57" s="95">
        <f>L51+L52+L53+K54+L55</f>
        <v>0</v>
      </c>
      <c r="M57" s="136">
        <f>L19+L26+L30+L34+L39+L44+L50+L57</f>
        <v>0</v>
      </c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</row>
    <row r="58" spans="1:29" s="7" customFormat="1">
      <c r="A58" s="6"/>
      <c r="B58" s="169" t="s">
        <v>95</v>
      </c>
      <c r="C58" s="87" t="s">
        <v>96</v>
      </c>
      <c r="D58" s="8" t="s">
        <v>161</v>
      </c>
      <c r="E58" s="84" t="s">
        <v>97</v>
      </c>
      <c r="F58" s="42">
        <v>100</v>
      </c>
      <c r="G58" s="13">
        <v>280</v>
      </c>
      <c r="H58" s="85">
        <f t="shared" si="1"/>
        <v>140</v>
      </c>
      <c r="I58" s="85">
        <v>25</v>
      </c>
      <c r="J58" s="25"/>
      <c r="K58" s="25"/>
      <c r="L58" s="130">
        <f t="shared" ref="L58:L66" si="7">+H58*J58</f>
        <v>0</v>
      </c>
      <c r="M58" s="133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</row>
    <row r="59" spans="1:29">
      <c r="A59" s="6"/>
      <c r="B59" s="170"/>
      <c r="C59" s="87" t="s">
        <v>98</v>
      </c>
      <c r="D59" s="8" t="s">
        <v>162</v>
      </c>
      <c r="E59" s="32" t="s">
        <v>99</v>
      </c>
      <c r="F59" s="42">
        <v>100</v>
      </c>
      <c r="G59" s="13">
        <v>280</v>
      </c>
      <c r="H59" s="85">
        <f t="shared" si="1"/>
        <v>140</v>
      </c>
      <c r="I59" s="85">
        <v>25</v>
      </c>
      <c r="J59" s="25"/>
      <c r="K59" s="25"/>
      <c r="L59" s="130">
        <f t="shared" si="7"/>
        <v>0</v>
      </c>
      <c r="M59" s="137"/>
    </row>
    <row r="60" spans="1:29" ht="19" customHeight="1">
      <c r="A60" s="6"/>
      <c r="B60" s="170"/>
      <c r="C60" s="87" t="s">
        <v>100</v>
      </c>
      <c r="D60" s="8" t="s">
        <v>163</v>
      </c>
      <c r="E60" s="32" t="s">
        <v>101</v>
      </c>
      <c r="F60" s="42">
        <v>100</v>
      </c>
      <c r="G60" s="13">
        <v>280</v>
      </c>
      <c r="H60" s="85">
        <f t="shared" si="1"/>
        <v>140</v>
      </c>
      <c r="I60" s="85">
        <v>25</v>
      </c>
      <c r="J60" s="25"/>
      <c r="K60" s="25"/>
      <c r="L60" s="130">
        <f t="shared" si="7"/>
        <v>0</v>
      </c>
      <c r="M60" s="137"/>
    </row>
    <row r="61" spans="1:29" ht="19" customHeight="1">
      <c r="A61" s="6"/>
      <c r="B61" s="170"/>
      <c r="C61" s="87" t="s">
        <v>102</v>
      </c>
      <c r="D61" s="8" t="s">
        <v>164</v>
      </c>
      <c r="E61" s="32" t="s">
        <v>103</v>
      </c>
      <c r="F61" s="42">
        <v>100</v>
      </c>
      <c r="G61" s="13">
        <v>280</v>
      </c>
      <c r="H61" s="85">
        <f t="shared" si="1"/>
        <v>140</v>
      </c>
      <c r="I61" s="85">
        <v>25</v>
      </c>
      <c r="J61" s="25"/>
      <c r="K61" s="25"/>
      <c r="L61" s="130">
        <f t="shared" si="7"/>
        <v>0</v>
      </c>
      <c r="M61" s="137"/>
    </row>
    <row r="62" spans="1:29" ht="19" customHeight="1">
      <c r="A62" s="6"/>
      <c r="B62" s="170"/>
      <c r="C62" s="87" t="s">
        <v>104</v>
      </c>
      <c r="D62" s="8" t="s">
        <v>165</v>
      </c>
      <c r="E62" s="32" t="s">
        <v>105</v>
      </c>
      <c r="F62" s="42">
        <v>100</v>
      </c>
      <c r="G62" s="13">
        <v>280</v>
      </c>
      <c r="H62" s="85">
        <f t="shared" si="1"/>
        <v>140</v>
      </c>
      <c r="I62" s="85">
        <v>25</v>
      </c>
      <c r="J62" s="25"/>
      <c r="K62" s="25"/>
      <c r="L62" s="130">
        <f t="shared" si="7"/>
        <v>0</v>
      </c>
      <c r="M62" s="137"/>
    </row>
    <row r="63" spans="1:29" ht="19" customHeight="1">
      <c r="A63" s="6"/>
      <c r="B63" s="170"/>
      <c r="C63" s="87" t="s">
        <v>106</v>
      </c>
      <c r="D63" s="8" t="s">
        <v>166</v>
      </c>
      <c r="E63" s="32" t="s">
        <v>107</v>
      </c>
      <c r="F63" s="42">
        <v>100</v>
      </c>
      <c r="G63" s="13">
        <v>280</v>
      </c>
      <c r="H63" s="85">
        <f t="shared" si="1"/>
        <v>140</v>
      </c>
      <c r="I63" s="85">
        <v>25</v>
      </c>
      <c r="J63" s="25"/>
      <c r="K63" s="25"/>
      <c r="L63" s="130">
        <f t="shared" si="7"/>
        <v>0</v>
      </c>
      <c r="M63" s="137"/>
    </row>
    <row r="64" spans="1:29" ht="19" customHeight="1">
      <c r="A64" s="6"/>
      <c r="B64" s="170"/>
      <c r="C64" s="87" t="s">
        <v>108</v>
      </c>
      <c r="D64" s="8" t="s">
        <v>167</v>
      </c>
      <c r="E64" s="32" t="s">
        <v>109</v>
      </c>
      <c r="F64" s="42">
        <v>100</v>
      </c>
      <c r="G64" s="13">
        <v>280</v>
      </c>
      <c r="H64" s="85">
        <f t="shared" si="1"/>
        <v>140</v>
      </c>
      <c r="I64" s="85">
        <v>25</v>
      </c>
      <c r="J64" s="25"/>
      <c r="K64" s="25"/>
      <c r="L64" s="130">
        <f t="shared" si="7"/>
        <v>0</v>
      </c>
      <c r="M64" s="137"/>
    </row>
    <row r="65" spans="1:14" ht="19" customHeight="1">
      <c r="A65" s="6"/>
      <c r="B65" s="170"/>
      <c r="C65" s="87" t="s">
        <v>110</v>
      </c>
      <c r="D65" s="8" t="s">
        <v>168</v>
      </c>
      <c r="E65" s="32" t="s">
        <v>111</v>
      </c>
      <c r="F65" s="42">
        <v>100</v>
      </c>
      <c r="G65" s="13">
        <v>280</v>
      </c>
      <c r="H65" s="85">
        <f t="shared" si="1"/>
        <v>140</v>
      </c>
      <c r="I65" s="85">
        <v>25</v>
      </c>
      <c r="J65" s="25"/>
      <c r="K65" s="25"/>
      <c r="L65" s="130">
        <f t="shared" si="7"/>
        <v>0</v>
      </c>
      <c r="M65" s="137"/>
    </row>
    <row r="66" spans="1:14" ht="19" customHeight="1">
      <c r="A66" s="6"/>
      <c r="B66" s="171"/>
      <c r="C66" s="8" t="s">
        <v>113</v>
      </c>
      <c r="D66" s="8" t="s">
        <v>169</v>
      </c>
      <c r="E66" s="42" t="s">
        <v>118</v>
      </c>
      <c r="F66" s="102"/>
      <c r="G66" s="103">
        <v>78</v>
      </c>
      <c r="H66" s="85">
        <f t="shared" ref="H66" si="8">G66/2</f>
        <v>39</v>
      </c>
      <c r="I66" s="104"/>
      <c r="J66" s="105"/>
      <c r="K66" s="106" t="s">
        <v>114</v>
      </c>
      <c r="L66" s="131">
        <f t="shared" si="7"/>
        <v>0</v>
      </c>
      <c r="M66" s="137"/>
    </row>
    <row r="67" spans="1:14" ht="19" customHeight="1">
      <c r="A67" s="6"/>
      <c r="B67" s="167" t="s">
        <v>112</v>
      </c>
      <c r="C67" s="168"/>
      <c r="D67" s="168"/>
      <c r="E67" s="168"/>
      <c r="F67" s="168"/>
      <c r="G67" s="168"/>
      <c r="H67" s="168"/>
      <c r="I67" s="168"/>
      <c r="J67" s="168"/>
      <c r="K67" s="168"/>
      <c r="L67" s="132">
        <f>L58+L59+L60+L61+L62+L63+L64+L66</f>
        <v>0</v>
      </c>
      <c r="M67" s="137"/>
    </row>
    <row r="68" spans="1:14" ht="19" customHeight="1">
      <c r="A68" s="6"/>
      <c r="B68" s="86"/>
      <c r="C68" s="86"/>
      <c r="D68" s="86"/>
      <c r="E68" s="86"/>
      <c r="F68" s="86"/>
      <c r="G68" s="86"/>
      <c r="H68" s="89" t="s">
        <v>254</v>
      </c>
      <c r="I68" s="86"/>
      <c r="J68" s="86"/>
      <c r="K68" s="88"/>
      <c r="L68" s="111">
        <f>L19+L26+L30+L34+L39+L44+L50+L57+L67</f>
        <v>0</v>
      </c>
    </row>
    <row r="69" spans="1:14" ht="19" customHeight="1">
      <c r="A69" s="6"/>
      <c r="B69" s="48"/>
      <c r="C69" s="48"/>
      <c r="D69" s="48"/>
      <c r="E69" s="48"/>
      <c r="F69" s="74"/>
      <c r="G69" s="48"/>
      <c r="H69" s="48"/>
      <c r="I69" s="48"/>
      <c r="J69" s="48"/>
      <c r="K69" s="49"/>
      <c r="L69" s="50"/>
    </row>
    <row r="70" spans="1:14" ht="19" customHeight="1">
      <c r="B70" s="41" t="s">
        <v>187</v>
      </c>
      <c r="C70" s="41" t="s">
        <v>187</v>
      </c>
      <c r="D70" s="42" t="s">
        <v>188</v>
      </c>
      <c r="E70" s="43">
        <v>641094558338</v>
      </c>
      <c r="F70" s="42" t="s">
        <v>189</v>
      </c>
      <c r="G70" s="13">
        <v>38</v>
      </c>
      <c r="H70" s="47">
        <f>G70/2</f>
        <v>19</v>
      </c>
      <c r="I70" s="85">
        <v>9</v>
      </c>
      <c r="J70" s="44"/>
      <c r="K70" s="45"/>
      <c r="L70" s="26">
        <f>H70*J70</f>
        <v>0</v>
      </c>
      <c r="N70" s="112"/>
    </row>
    <row r="71" spans="1:14" ht="19" customHeight="1">
      <c r="B71" s="41" t="s">
        <v>187</v>
      </c>
      <c r="C71" s="41" t="s">
        <v>187</v>
      </c>
      <c r="D71" s="42" t="s">
        <v>190</v>
      </c>
      <c r="E71" s="43">
        <v>651637849236</v>
      </c>
      <c r="F71" s="42" t="s">
        <v>189</v>
      </c>
      <c r="G71" s="13">
        <v>38</v>
      </c>
      <c r="H71" s="47">
        <f t="shared" ref="H71:H78" si="9">G71/2</f>
        <v>19</v>
      </c>
      <c r="I71" s="85">
        <v>9</v>
      </c>
      <c r="J71" s="44"/>
      <c r="K71" s="25"/>
      <c r="L71" s="26">
        <f>H71*J71</f>
        <v>0</v>
      </c>
    </row>
    <row r="72" spans="1:14" ht="19" customHeight="1">
      <c r="B72" s="41" t="s">
        <v>187</v>
      </c>
      <c r="C72" s="41" t="s">
        <v>187</v>
      </c>
      <c r="D72" s="42" t="s">
        <v>191</v>
      </c>
      <c r="E72" s="43">
        <v>651637491640</v>
      </c>
      <c r="F72" s="42" t="s">
        <v>189</v>
      </c>
      <c r="G72" s="13">
        <v>38</v>
      </c>
      <c r="H72" s="47">
        <f t="shared" si="9"/>
        <v>19</v>
      </c>
      <c r="I72" s="85">
        <v>9</v>
      </c>
      <c r="J72" s="44"/>
      <c r="K72" s="25"/>
      <c r="L72" s="26">
        <f>H72*J72</f>
        <v>0</v>
      </c>
    </row>
    <row r="73" spans="1:14" ht="19" customHeight="1">
      <c r="B73" s="41" t="s">
        <v>192</v>
      </c>
      <c r="C73" s="41" t="s">
        <v>192</v>
      </c>
      <c r="D73" s="42" t="s">
        <v>193</v>
      </c>
      <c r="E73" s="43">
        <v>651637491640</v>
      </c>
      <c r="F73" s="42" t="s">
        <v>189</v>
      </c>
      <c r="G73" s="13">
        <v>38</v>
      </c>
      <c r="H73" s="47">
        <f t="shared" si="9"/>
        <v>19</v>
      </c>
      <c r="I73" s="85">
        <v>9</v>
      </c>
      <c r="J73" s="44"/>
      <c r="K73" s="25"/>
      <c r="L73" s="26">
        <f>H73*J73</f>
        <v>0</v>
      </c>
    </row>
    <row r="74" spans="1:14" ht="19" customHeight="1">
      <c r="B74" s="107"/>
      <c r="C74" s="107"/>
      <c r="D74" s="108"/>
      <c r="E74" s="107"/>
      <c r="F74" s="107"/>
      <c r="G74" s="109"/>
      <c r="H74" s="109"/>
      <c r="I74" s="109"/>
      <c r="J74" s="109"/>
      <c r="K74" s="109"/>
      <c r="L74" s="95">
        <f>SUM(L70:L73)</f>
        <v>0</v>
      </c>
    </row>
    <row r="75" spans="1:14" ht="16" customHeight="1">
      <c r="B75" s="46" t="s">
        <v>194</v>
      </c>
      <c r="C75" s="46" t="s">
        <v>194</v>
      </c>
      <c r="D75" s="42" t="s">
        <v>195</v>
      </c>
      <c r="E75" s="43">
        <v>641094492380</v>
      </c>
      <c r="F75" s="42" t="s">
        <v>189</v>
      </c>
      <c r="G75" s="47">
        <v>40</v>
      </c>
      <c r="H75" s="47">
        <f t="shared" si="9"/>
        <v>20</v>
      </c>
      <c r="I75" s="85">
        <v>9</v>
      </c>
      <c r="J75" s="44"/>
      <c r="K75" s="25"/>
      <c r="L75" s="26">
        <f>H75*J75</f>
        <v>0</v>
      </c>
    </row>
    <row r="76" spans="1:14" ht="16" customHeight="1">
      <c r="B76" s="107"/>
      <c r="C76" s="107"/>
      <c r="D76" s="108"/>
      <c r="E76" s="107"/>
      <c r="F76" s="107"/>
      <c r="G76" s="109"/>
      <c r="H76" s="109"/>
      <c r="I76" s="109"/>
      <c r="J76" s="109"/>
      <c r="K76" s="109"/>
      <c r="L76" s="110"/>
    </row>
    <row r="77" spans="1:14" ht="16" customHeight="1">
      <c r="B77" s="46" t="s">
        <v>196</v>
      </c>
      <c r="C77" s="46" t="s">
        <v>196</v>
      </c>
      <c r="D77" s="42" t="s">
        <v>197</v>
      </c>
      <c r="E77" s="43">
        <v>641094996888</v>
      </c>
      <c r="F77" s="42" t="s">
        <v>189</v>
      </c>
      <c r="G77" s="47">
        <v>50</v>
      </c>
      <c r="H77" s="47">
        <f t="shared" si="9"/>
        <v>25</v>
      </c>
      <c r="I77" s="85">
        <v>9</v>
      </c>
      <c r="J77" s="44"/>
      <c r="K77" s="25"/>
      <c r="L77" s="26">
        <f>H77*J77</f>
        <v>0</v>
      </c>
    </row>
    <row r="78" spans="1:14" ht="17" customHeight="1">
      <c r="B78" s="46"/>
      <c r="C78" s="46"/>
      <c r="D78" s="42" t="s">
        <v>190</v>
      </c>
      <c r="E78" s="43">
        <v>651637307064</v>
      </c>
      <c r="F78" s="42" t="s">
        <v>189</v>
      </c>
      <c r="G78" s="47">
        <v>50</v>
      </c>
      <c r="H78" s="47">
        <f t="shared" si="9"/>
        <v>25</v>
      </c>
      <c r="I78" s="85">
        <v>9</v>
      </c>
      <c r="J78" s="44"/>
      <c r="K78" s="25"/>
      <c r="L78" s="26">
        <f>H78*J78</f>
        <v>0</v>
      </c>
    </row>
    <row r="79" spans="1:14" ht="17" customHeight="1">
      <c r="B79" s="107"/>
      <c r="C79" s="107"/>
      <c r="D79" s="107"/>
      <c r="E79" s="108"/>
      <c r="F79" s="107"/>
      <c r="G79" s="107"/>
      <c r="H79" s="109"/>
      <c r="I79" s="109"/>
      <c r="J79" s="109"/>
      <c r="K79" s="110"/>
      <c r="L79" s="95">
        <f>SUM(L77:L78)</f>
        <v>0</v>
      </c>
    </row>
    <row r="80" spans="1:14" ht="16" customHeight="1" thickBot="1">
      <c r="B80" s="24"/>
      <c r="C80" s="7"/>
      <c r="D80" s="7"/>
      <c r="F80" s="12"/>
      <c r="G80" s="19"/>
      <c r="H80" s="11"/>
      <c r="I80" s="9"/>
      <c r="J80" s="10"/>
      <c r="K80" s="10"/>
      <c r="L80" s="138" t="s">
        <v>45</v>
      </c>
    </row>
    <row r="81" spans="2:12" ht="16" customHeight="1">
      <c r="B81" s="161" t="s">
        <v>249</v>
      </c>
      <c r="C81" s="162"/>
      <c r="D81" s="162"/>
      <c r="E81" s="162"/>
      <c r="F81" s="162"/>
      <c r="G81" s="162"/>
      <c r="H81" s="162"/>
      <c r="I81" s="162"/>
      <c r="J81" s="162"/>
      <c r="K81" s="162"/>
      <c r="L81" s="163"/>
    </row>
    <row r="82" spans="2:12" ht="17" customHeight="1">
      <c r="B82" s="164" t="s">
        <v>250</v>
      </c>
      <c r="C82" s="165"/>
      <c r="D82" s="165"/>
      <c r="E82" s="165"/>
      <c r="F82" s="165"/>
      <c r="G82" s="165"/>
      <c r="H82" s="165"/>
      <c r="I82" s="165"/>
      <c r="J82" s="165"/>
      <c r="K82" s="165"/>
      <c r="L82" s="166"/>
    </row>
    <row r="83" spans="2:12" ht="15.5">
      <c r="B83" s="164" t="s">
        <v>251</v>
      </c>
      <c r="C83" s="165"/>
      <c r="D83" s="165"/>
      <c r="E83" s="165"/>
      <c r="F83" s="165"/>
      <c r="G83" s="165"/>
      <c r="H83" s="165"/>
      <c r="I83" s="165"/>
      <c r="J83" s="165"/>
      <c r="K83" s="165"/>
      <c r="L83" s="166"/>
    </row>
    <row r="84" spans="2:12" ht="15.5">
      <c r="B84" s="178" t="s">
        <v>252</v>
      </c>
      <c r="C84" s="179"/>
      <c r="D84" s="179"/>
      <c r="E84" s="179"/>
      <c r="F84" s="179"/>
      <c r="G84" s="179"/>
      <c r="H84" s="179"/>
      <c r="I84" s="179"/>
      <c r="J84" s="179"/>
      <c r="K84" s="179"/>
      <c r="L84" s="180"/>
    </row>
    <row r="85" spans="2:12" ht="15.5">
      <c r="B85" s="164" t="s">
        <v>253</v>
      </c>
      <c r="C85" s="165"/>
      <c r="D85" s="165"/>
      <c r="E85" s="165"/>
      <c r="F85" s="165"/>
      <c r="G85" s="165"/>
      <c r="H85" s="165"/>
      <c r="I85" s="165"/>
      <c r="J85" s="165"/>
      <c r="K85" s="165"/>
      <c r="L85" s="166"/>
    </row>
    <row r="86" spans="2:12" ht="15.5">
      <c r="B86" s="164" t="s">
        <v>246</v>
      </c>
      <c r="C86" s="165"/>
      <c r="D86" s="165"/>
      <c r="E86" s="165"/>
      <c r="F86" s="165"/>
      <c r="G86" s="165"/>
      <c r="H86" s="165"/>
      <c r="I86" s="165"/>
      <c r="J86" s="165"/>
      <c r="K86" s="165"/>
      <c r="L86" s="166"/>
    </row>
    <row r="87" spans="2:12" ht="15.5">
      <c r="B87" s="164" t="s">
        <v>247</v>
      </c>
      <c r="C87" s="165"/>
      <c r="D87" s="165"/>
      <c r="E87" s="165"/>
      <c r="F87" s="165"/>
      <c r="G87" s="165"/>
      <c r="H87" s="165"/>
      <c r="I87" s="165"/>
      <c r="J87" s="165"/>
      <c r="K87" s="165"/>
      <c r="L87" s="166"/>
    </row>
    <row r="88" spans="2:12" ht="16" customHeight="1" thickBot="1">
      <c r="B88" s="173" t="s">
        <v>248</v>
      </c>
      <c r="C88" s="174"/>
      <c r="D88" s="174"/>
      <c r="E88" s="174"/>
      <c r="F88" s="174"/>
      <c r="G88" s="174"/>
      <c r="H88" s="174"/>
      <c r="I88" s="174"/>
      <c r="J88" s="174"/>
      <c r="K88" s="174"/>
      <c r="L88" s="175"/>
    </row>
    <row r="89" spans="2:12" ht="15.5">
      <c r="B89" s="29"/>
      <c r="E89"/>
      <c r="G89"/>
      <c r="H89"/>
      <c r="I89"/>
      <c r="L89"/>
    </row>
    <row r="90" spans="2:12" ht="15.5">
      <c r="B90" s="152" t="s">
        <v>46</v>
      </c>
      <c r="C90" s="153"/>
      <c r="D90" s="152" t="s">
        <v>49</v>
      </c>
      <c r="E90" s="157"/>
      <c r="F90" s="153"/>
      <c r="G90" s="152" t="s">
        <v>271</v>
      </c>
      <c r="H90" s="157"/>
      <c r="I90" s="157"/>
      <c r="J90" s="157"/>
      <c r="K90" s="157"/>
      <c r="L90" s="157"/>
    </row>
    <row r="91" spans="2:12" ht="15.5">
      <c r="B91" s="152" t="s">
        <v>272</v>
      </c>
      <c r="C91" s="153"/>
      <c r="D91" s="152" t="s">
        <v>273</v>
      </c>
      <c r="E91" s="157"/>
      <c r="F91" s="153"/>
      <c r="G91" s="152" t="s">
        <v>53</v>
      </c>
      <c r="H91" s="157"/>
      <c r="I91" s="157"/>
      <c r="J91" s="157"/>
      <c r="K91" s="157"/>
      <c r="L91" s="153"/>
    </row>
    <row r="92" spans="2:12" ht="15.5">
      <c r="B92" s="152" t="s">
        <v>48</v>
      </c>
      <c r="C92" s="153"/>
      <c r="D92" s="154" t="s">
        <v>51</v>
      </c>
      <c r="E92" s="155"/>
      <c r="F92" s="156"/>
      <c r="G92" s="152" t="s">
        <v>274</v>
      </c>
      <c r="H92" s="157"/>
      <c r="I92" s="157"/>
      <c r="J92" s="157"/>
      <c r="K92" s="157"/>
      <c r="L92" s="157"/>
    </row>
  </sheetData>
  <mergeCells count="28">
    <mergeCell ref="B86:L86"/>
    <mergeCell ref="B87:L87"/>
    <mergeCell ref="B88:L88"/>
    <mergeCell ref="B51:B56"/>
    <mergeCell ref="B58:B66"/>
    <mergeCell ref="B83:L83"/>
    <mergeCell ref="B84:L84"/>
    <mergeCell ref="B85:L85"/>
    <mergeCell ref="B3:G3"/>
    <mergeCell ref="H3:I3"/>
    <mergeCell ref="B81:L81"/>
    <mergeCell ref="B82:L82"/>
    <mergeCell ref="B67:K67"/>
    <mergeCell ref="B40:B43"/>
    <mergeCell ref="B20:B24"/>
    <mergeCell ref="B5:B18"/>
    <mergeCell ref="B27:B29"/>
    <mergeCell ref="B31:B33"/>
    <mergeCell ref="B35:B38"/>
    <mergeCell ref="B92:C92"/>
    <mergeCell ref="D92:F92"/>
    <mergeCell ref="G92:L92"/>
    <mergeCell ref="B90:C90"/>
    <mergeCell ref="D90:F90"/>
    <mergeCell ref="G90:L90"/>
    <mergeCell ref="B91:C91"/>
    <mergeCell ref="D91:F91"/>
    <mergeCell ref="G91:L9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64" fitToHeight="2" pageOrder="overThenDown" orientation="landscape" horizontalDpi="0" verticalDpi="0"/>
  <ignoredErrors>
    <ignoredError sqref="E5:E18 E23:E25 E57:E66 E27:E55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453CB-8CAB-B448-80BF-23A4441EE732}">
  <dimension ref="A1:H17"/>
  <sheetViews>
    <sheetView workbookViewId="0">
      <selection activeCell="H10" sqref="H10"/>
    </sheetView>
  </sheetViews>
  <sheetFormatPr defaultColWidth="10.6640625" defaultRowHeight="15.5"/>
  <cols>
    <col min="2" max="2" width="29.1640625" bestFit="1" customWidth="1"/>
    <col min="3" max="3" width="10.5" customWidth="1"/>
    <col min="4" max="4" width="21.5" customWidth="1"/>
    <col min="5" max="5" width="13.83203125" customWidth="1"/>
  </cols>
  <sheetData>
    <row r="1" spans="1:8" ht="16" thickBot="1">
      <c r="D1" s="51" t="s">
        <v>199</v>
      </c>
      <c r="E1" s="52">
        <v>2</v>
      </c>
    </row>
    <row r="2" spans="1:8" ht="16" thickBot="1">
      <c r="A2" s="53"/>
      <c r="B2" s="54"/>
      <c r="C2" s="54"/>
      <c r="D2" s="54"/>
      <c r="E2" s="54"/>
      <c r="F2" s="54"/>
      <c r="G2" s="54"/>
      <c r="H2" s="55"/>
    </row>
    <row r="3" spans="1:8">
      <c r="A3" s="181" t="s">
        <v>0</v>
      </c>
      <c r="B3" s="183" t="s">
        <v>1</v>
      </c>
      <c r="C3" s="39"/>
      <c r="D3" s="184" t="s">
        <v>57</v>
      </c>
      <c r="E3" s="185" t="s">
        <v>44</v>
      </c>
      <c r="F3" s="186" t="s">
        <v>3</v>
      </c>
      <c r="G3" s="188" t="s">
        <v>5</v>
      </c>
      <c r="H3" s="190" t="s">
        <v>6</v>
      </c>
    </row>
    <row r="4" spans="1:8" ht="16" thickBot="1">
      <c r="A4" s="182"/>
      <c r="B4" s="183"/>
      <c r="C4" s="39"/>
      <c r="D4" s="184"/>
      <c r="E4" s="185"/>
      <c r="F4" s="187"/>
      <c r="G4" s="189"/>
      <c r="H4" s="191"/>
    </row>
    <row r="5" spans="1:8" ht="18.5">
      <c r="A5" s="22"/>
      <c r="B5" s="8" t="s">
        <v>200</v>
      </c>
      <c r="C5" s="8" t="s">
        <v>201</v>
      </c>
      <c r="D5" s="32" t="s">
        <v>202</v>
      </c>
      <c r="E5" s="13">
        <v>98</v>
      </c>
      <c r="F5" s="56">
        <f>E5/E1</f>
        <v>49</v>
      </c>
      <c r="G5" s="25"/>
      <c r="H5" s="26">
        <f>F5*G5</f>
        <v>0</v>
      </c>
    </row>
    <row r="6" spans="1:8" ht="18.5">
      <c r="A6" s="22"/>
      <c r="B6" s="8" t="s">
        <v>203</v>
      </c>
      <c r="C6" s="8" t="s">
        <v>201</v>
      </c>
      <c r="D6" s="32" t="s">
        <v>204</v>
      </c>
      <c r="E6" s="13">
        <v>98</v>
      </c>
      <c r="F6" s="56">
        <f>E6/E1</f>
        <v>49</v>
      </c>
      <c r="G6" s="25"/>
      <c r="H6" s="26">
        <f t="shared" ref="H6:H8" si="0">F6*G6</f>
        <v>0</v>
      </c>
    </row>
    <row r="7" spans="1:8" ht="18.5">
      <c r="A7" s="22"/>
      <c r="B7" s="8" t="s">
        <v>205</v>
      </c>
      <c r="C7" s="8" t="s">
        <v>201</v>
      </c>
      <c r="D7" s="32" t="s">
        <v>206</v>
      </c>
      <c r="E7" s="13">
        <v>98</v>
      </c>
      <c r="F7" s="56">
        <f>E7/E1</f>
        <v>49</v>
      </c>
      <c r="G7" s="25"/>
      <c r="H7" s="26">
        <f t="shared" si="0"/>
        <v>0</v>
      </c>
    </row>
    <row r="8" spans="1:8" ht="18.5">
      <c r="A8" s="22"/>
      <c r="B8" s="8" t="s">
        <v>207</v>
      </c>
      <c r="C8" s="8" t="s">
        <v>201</v>
      </c>
      <c r="D8" s="32" t="s">
        <v>208</v>
      </c>
      <c r="E8" s="13">
        <v>98</v>
      </c>
      <c r="F8" s="56">
        <f>E8/E1</f>
        <v>49</v>
      </c>
      <c r="G8" s="25"/>
      <c r="H8" s="26">
        <f t="shared" si="0"/>
        <v>0</v>
      </c>
    </row>
    <row r="9" spans="1:8" ht="18.5">
      <c r="A9" s="23"/>
      <c r="B9" s="14"/>
      <c r="C9" s="14"/>
      <c r="D9" s="33"/>
      <c r="E9" s="13"/>
      <c r="F9" s="56"/>
      <c r="G9" s="25"/>
      <c r="H9" s="26"/>
    </row>
    <row r="10" spans="1:8" ht="18.5">
      <c r="A10" s="12"/>
      <c r="D10" s="34"/>
      <c r="E10" s="20"/>
      <c r="F10" s="12"/>
      <c r="H10" s="57">
        <f>SUM(H5:H9)</f>
        <v>0</v>
      </c>
    </row>
    <row r="11" spans="1:8">
      <c r="A11" s="167"/>
      <c r="B11" s="168"/>
      <c r="C11" s="168"/>
      <c r="D11" s="168"/>
      <c r="E11" s="168"/>
      <c r="F11" s="168"/>
      <c r="G11" s="168"/>
    </row>
    <row r="12" spans="1:8">
      <c r="A12" s="167"/>
      <c r="B12" s="168"/>
      <c r="C12" s="168"/>
      <c r="D12" s="168"/>
      <c r="E12" s="168"/>
      <c r="F12" s="168"/>
      <c r="G12" s="168"/>
    </row>
    <row r="13" spans="1:8">
      <c r="A13" s="167"/>
      <c r="B13" s="168"/>
      <c r="C13" s="168"/>
      <c r="D13" s="168"/>
      <c r="E13" s="168"/>
      <c r="F13" s="168"/>
      <c r="G13" s="168"/>
    </row>
    <row r="14" spans="1:8">
      <c r="A14" s="167"/>
      <c r="B14" s="168"/>
      <c r="C14" s="168"/>
      <c r="D14" s="168"/>
      <c r="E14" s="168"/>
      <c r="F14" s="168"/>
      <c r="G14" s="168"/>
    </row>
    <row r="15" spans="1:8">
      <c r="A15" s="152" t="s">
        <v>46</v>
      </c>
      <c r="B15" s="153"/>
      <c r="C15" s="40"/>
      <c r="D15" s="152" t="s">
        <v>49</v>
      </c>
      <c r="E15" s="153"/>
      <c r="F15" s="152" t="s">
        <v>52</v>
      </c>
      <c r="G15" s="153"/>
    </row>
    <row r="16" spans="1:8">
      <c r="A16" s="152" t="s">
        <v>47</v>
      </c>
      <c r="B16" s="153"/>
      <c r="C16" s="40"/>
      <c r="D16" s="152" t="s">
        <v>50</v>
      </c>
      <c r="E16" s="153"/>
      <c r="F16" s="152" t="s">
        <v>53</v>
      </c>
      <c r="G16" s="153"/>
    </row>
    <row r="17" spans="1:7" ht="16" thickBot="1">
      <c r="A17" s="192" t="s">
        <v>48</v>
      </c>
      <c r="B17" s="193"/>
      <c r="C17" s="58"/>
      <c r="D17" s="194" t="s">
        <v>51</v>
      </c>
      <c r="E17" s="195"/>
      <c r="F17" s="59"/>
      <c r="G17" s="60"/>
    </row>
  </sheetData>
  <mergeCells count="19">
    <mergeCell ref="A16:B16"/>
    <mergeCell ref="D16:E16"/>
    <mergeCell ref="F16:G16"/>
    <mergeCell ref="A17:B17"/>
    <mergeCell ref="D17:E17"/>
    <mergeCell ref="H3:H4"/>
    <mergeCell ref="A11:G11"/>
    <mergeCell ref="A12:G12"/>
    <mergeCell ref="A13:G13"/>
    <mergeCell ref="A14:G14"/>
    <mergeCell ref="A15:B15"/>
    <mergeCell ref="D15:E15"/>
    <mergeCell ref="F15:G15"/>
    <mergeCell ref="A3:A4"/>
    <mergeCell ref="B3:B4"/>
    <mergeCell ref="D3:D4"/>
    <mergeCell ref="E3:E4"/>
    <mergeCell ref="F3:F4"/>
    <mergeCell ref="G3:G4"/>
  </mergeCells>
  <pageMargins left="0.7" right="0.7" top="0.75" bottom="0.7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AA6D4-7D63-524C-9511-445973AA37B4}">
  <sheetPr>
    <pageSetUpPr fitToPage="1"/>
  </sheetPr>
  <dimension ref="B2:L74"/>
  <sheetViews>
    <sheetView topLeftCell="A24" workbookViewId="0">
      <selection activeCell="M31" sqref="M31"/>
    </sheetView>
  </sheetViews>
  <sheetFormatPr defaultColWidth="10.6640625" defaultRowHeight="15.5"/>
  <cols>
    <col min="2" max="2" width="15.83203125" customWidth="1"/>
    <col min="3" max="3" width="37.6640625" customWidth="1"/>
    <col min="4" max="4" width="13.6640625" style="21" customWidth="1"/>
    <col min="5" max="5" width="18.33203125" customWidth="1"/>
    <col min="6" max="6" width="13.5" style="21" customWidth="1"/>
    <col min="7" max="7" width="12.6640625" customWidth="1"/>
    <col min="8" max="8" width="15.6640625" style="21" customWidth="1"/>
    <col min="10" max="10" width="13.6640625" style="21" customWidth="1"/>
  </cols>
  <sheetData>
    <row r="2" spans="2:10" ht="16" thickBot="1"/>
    <row r="3" spans="2:10" ht="16" thickBot="1">
      <c r="B3" s="196" t="s">
        <v>209</v>
      </c>
      <c r="C3" s="197"/>
      <c r="D3" s="197"/>
      <c r="E3" s="198"/>
      <c r="F3" s="199" t="s">
        <v>199</v>
      </c>
      <c r="G3" s="200"/>
      <c r="H3" s="61">
        <v>2</v>
      </c>
      <c r="I3" s="53"/>
      <c r="J3" s="78"/>
    </row>
    <row r="4" spans="2:10">
      <c r="B4" s="201" t="s">
        <v>210</v>
      </c>
      <c r="C4" s="203" t="s">
        <v>211</v>
      </c>
      <c r="D4" s="203" t="s">
        <v>2</v>
      </c>
      <c r="E4" s="205" t="s">
        <v>57</v>
      </c>
      <c r="F4" s="207" t="s">
        <v>212</v>
      </c>
      <c r="G4" s="209" t="s">
        <v>213</v>
      </c>
      <c r="H4" s="209" t="s">
        <v>214</v>
      </c>
      <c r="I4" s="212" t="s">
        <v>215</v>
      </c>
      <c r="J4" s="214" t="s">
        <v>216</v>
      </c>
    </row>
    <row r="5" spans="2:10" ht="16" thickBot="1">
      <c r="B5" s="202"/>
      <c r="C5" s="204"/>
      <c r="D5" s="204"/>
      <c r="E5" s="206"/>
      <c r="F5" s="208"/>
      <c r="G5" s="210"/>
      <c r="H5" s="210"/>
      <c r="I5" s="213"/>
      <c r="J5" s="215"/>
    </row>
    <row r="6" spans="2:10" ht="16" customHeight="1">
      <c r="B6" s="216" t="s">
        <v>217</v>
      </c>
      <c r="C6" s="7" t="s">
        <v>218</v>
      </c>
      <c r="D6" s="21" t="s">
        <v>219</v>
      </c>
      <c r="E6" s="62">
        <v>721800754862</v>
      </c>
      <c r="F6" s="77">
        <v>88</v>
      </c>
      <c r="G6" s="63"/>
      <c r="H6" s="77">
        <f>F6/H3</f>
        <v>44</v>
      </c>
      <c r="J6" s="79">
        <f>H6*G6</f>
        <v>0</v>
      </c>
    </row>
    <row r="7" spans="2:10">
      <c r="B7" s="217"/>
      <c r="C7" s="7" t="s">
        <v>220</v>
      </c>
      <c r="D7" s="21" t="s">
        <v>219</v>
      </c>
      <c r="E7" s="62">
        <v>721800754879</v>
      </c>
      <c r="F7" s="77">
        <v>88</v>
      </c>
      <c r="G7" s="63"/>
      <c r="H7" s="77">
        <f>F7/H3</f>
        <v>44</v>
      </c>
      <c r="J7" s="79">
        <f t="shared" ref="J7:J45" si="0">H7*G7</f>
        <v>0</v>
      </c>
    </row>
    <row r="8" spans="2:10">
      <c r="B8" s="217"/>
      <c r="C8" s="7" t="s">
        <v>221</v>
      </c>
      <c r="D8" s="21" t="s">
        <v>219</v>
      </c>
      <c r="E8" s="62">
        <v>721800754886</v>
      </c>
      <c r="F8" s="77">
        <v>88</v>
      </c>
      <c r="G8" s="63"/>
      <c r="H8" s="77">
        <f>F8/H3</f>
        <v>44</v>
      </c>
      <c r="J8" s="79">
        <f t="shared" si="0"/>
        <v>0</v>
      </c>
    </row>
    <row r="9" spans="2:10">
      <c r="B9" s="217"/>
      <c r="C9" s="7" t="s">
        <v>222</v>
      </c>
      <c r="D9" s="21" t="s">
        <v>219</v>
      </c>
      <c r="E9" s="62">
        <v>721800754893</v>
      </c>
      <c r="F9" s="77">
        <v>88</v>
      </c>
      <c r="G9" s="63"/>
      <c r="H9" s="77">
        <f>F9/H3</f>
        <v>44</v>
      </c>
      <c r="J9" s="79">
        <f t="shared" si="0"/>
        <v>0</v>
      </c>
    </row>
    <row r="10" spans="2:10">
      <c r="B10" s="217"/>
      <c r="C10" s="7" t="s">
        <v>223</v>
      </c>
      <c r="D10" s="21" t="s">
        <v>219</v>
      </c>
      <c r="E10" s="62">
        <v>721800754909</v>
      </c>
      <c r="F10" s="77">
        <v>88</v>
      </c>
      <c r="G10" s="63"/>
      <c r="H10" s="77">
        <f>F10/H3</f>
        <v>44</v>
      </c>
      <c r="J10" s="79">
        <f t="shared" si="0"/>
        <v>0</v>
      </c>
    </row>
    <row r="11" spans="2:10">
      <c r="B11" s="217"/>
      <c r="C11" s="7" t="s">
        <v>224</v>
      </c>
      <c r="D11" s="21" t="s">
        <v>219</v>
      </c>
      <c r="E11" s="62">
        <v>721800754923</v>
      </c>
      <c r="F11" s="77">
        <v>88</v>
      </c>
      <c r="G11" s="63"/>
      <c r="H11" s="77">
        <f>F11/H3</f>
        <v>44</v>
      </c>
      <c r="J11" s="79">
        <f t="shared" si="0"/>
        <v>0</v>
      </c>
    </row>
    <row r="12" spans="2:10">
      <c r="B12" s="217"/>
      <c r="C12" s="7" t="s">
        <v>225</v>
      </c>
      <c r="D12" s="21" t="s">
        <v>219</v>
      </c>
      <c r="E12" s="62">
        <v>721800754916</v>
      </c>
      <c r="F12" s="77">
        <v>88</v>
      </c>
      <c r="G12" s="63"/>
      <c r="H12" s="77">
        <f>F12/H3</f>
        <v>44</v>
      </c>
      <c r="J12" s="79">
        <f t="shared" si="0"/>
        <v>0</v>
      </c>
    </row>
    <row r="13" spans="2:10">
      <c r="B13" s="217"/>
      <c r="C13" s="7" t="s">
        <v>226</v>
      </c>
      <c r="D13" s="21" t="s">
        <v>219</v>
      </c>
      <c r="E13" s="62">
        <v>651637187871</v>
      </c>
      <c r="F13" s="77">
        <v>88</v>
      </c>
      <c r="G13" s="63"/>
      <c r="H13" s="77">
        <f>F13/H3</f>
        <v>44</v>
      </c>
      <c r="J13" s="79">
        <f t="shared" si="0"/>
        <v>0</v>
      </c>
    </row>
    <row r="14" spans="2:10" ht="16" customHeight="1">
      <c r="B14" s="217"/>
      <c r="C14" s="7" t="s">
        <v>56</v>
      </c>
      <c r="D14" s="21" t="s">
        <v>219</v>
      </c>
      <c r="E14" s="62">
        <v>651637999573</v>
      </c>
      <c r="F14" s="77">
        <v>88</v>
      </c>
      <c r="G14" s="63"/>
      <c r="H14" s="77">
        <f>F14/H3</f>
        <v>44</v>
      </c>
      <c r="J14" s="79">
        <f>H14*G14</f>
        <v>0</v>
      </c>
    </row>
    <row r="15" spans="2:10" ht="16" customHeight="1">
      <c r="B15" s="217"/>
      <c r="C15" s="7" t="s">
        <v>227</v>
      </c>
      <c r="D15" s="21" t="s">
        <v>259</v>
      </c>
      <c r="E15" s="62">
        <v>651637324337</v>
      </c>
      <c r="F15" s="77">
        <v>88</v>
      </c>
      <c r="G15" s="63"/>
      <c r="H15" s="77">
        <f>F15/H3</f>
        <v>44</v>
      </c>
      <c r="J15" s="79">
        <f>H15*G15</f>
        <v>0</v>
      </c>
    </row>
    <row r="16" spans="2:10">
      <c r="B16" s="217"/>
      <c r="C16" s="7" t="s">
        <v>266</v>
      </c>
      <c r="D16" s="21" t="s">
        <v>219</v>
      </c>
      <c r="E16" s="62">
        <v>651637692658</v>
      </c>
      <c r="F16" s="77">
        <v>88</v>
      </c>
      <c r="G16" s="63"/>
      <c r="H16" s="77">
        <f>F16/H3</f>
        <v>44</v>
      </c>
      <c r="J16" s="79">
        <f t="shared" ref="J16:J21" si="1">H16*G16</f>
        <v>0</v>
      </c>
    </row>
    <row r="17" spans="2:10">
      <c r="B17" s="217"/>
      <c r="C17" s="7" t="s">
        <v>261</v>
      </c>
      <c r="D17" s="21" t="s">
        <v>219</v>
      </c>
      <c r="E17" s="62">
        <v>651637366689</v>
      </c>
      <c r="F17" s="77">
        <v>88</v>
      </c>
      <c r="G17" s="63"/>
      <c r="H17" s="77">
        <f>F17/H3</f>
        <v>44</v>
      </c>
      <c r="J17" s="79">
        <f t="shared" si="1"/>
        <v>0</v>
      </c>
    </row>
    <row r="18" spans="2:10">
      <c r="B18" s="217"/>
      <c r="C18" s="7" t="s">
        <v>262</v>
      </c>
      <c r="D18" s="21" t="s">
        <v>219</v>
      </c>
      <c r="E18" s="62">
        <v>651637944276</v>
      </c>
      <c r="F18" s="77">
        <v>88</v>
      </c>
      <c r="G18" s="63"/>
      <c r="H18" s="77">
        <f>F18/H3</f>
        <v>44</v>
      </c>
      <c r="J18" s="79">
        <f t="shared" si="1"/>
        <v>0</v>
      </c>
    </row>
    <row r="19" spans="2:10">
      <c r="B19" s="217"/>
      <c r="C19" s="7" t="s">
        <v>263</v>
      </c>
      <c r="D19" s="21" t="s">
        <v>219</v>
      </c>
      <c r="E19" s="62">
        <v>651637718235</v>
      </c>
      <c r="F19" s="77">
        <v>88</v>
      </c>
      <c r="G19" s="63"/>
      <c r="H19" s="77">
        <f>F19/H3</f>
        <v>44</v>
      </c>
      <c r="J19" s="79">
        <f t="shared" si="1"/>
        <v>0</v>
      </c>
    </row>
    <row r="20" spans="2:10">
      <c r="B20" s="217"/>
      <c r="C20" s="7" t="s">
        <v>264</v>
      </c>
      <c r="D20" s="21" t="s">
        <v>219</v>
      </c>
      <c r="E20" s="62">
        <v>651637543875</v>
      </c>
      <c r="F20" s="77">
        <v>88</v>
      </c>
      <c r="G20" s="63"/>
      <c r="H20" s="77">
        <f>F20/H3</f>
        <v>44</v>
      </c>
      <c r="J20" s="79">
        <f t="shared" si="1"/>
        <v>0</v>
      </c>
    </row>
    <row r="21" spans="2:10">
      <c r="B21" s="121"/>
      <c r="C21" s="7" t="s">
        <v>265</v>
      </c>
      <c r="D21" s="21" t="s">
        <v>259</v>
      </c>
      <c r="E21" s="62">
        <v>65163772654</v>
      </c>
      <c r="F21" s="77">
        <v>88</v>
      </c>
      <c r="G21" s="63"/>
      <c r="H21" s="77">
        <f>F21/3</f>
        <v>29.333333333333332</v>
      </c>
      <c r="J21" s="79">
        <f t="shared" si="1"/>
        <v>0</v>
      </c>
    </row>
    <row r="22" spans="2:10">
      <c r="B22" s="122"/>
      <c r="C22" s="36"/>
      <c r="E22" s="62"/>
      <c r="F22" s="77"/>
      <c r="G22" s="126" t="s">
        <v>257</v>
      </c>
      <c r="H22" s="77"/>
      <c r="J22" s="79">
        <f>SUM(J6:J21)</f>
        <v>0</v>
      </c>
    </row>
    <row r="23" spans="2:10">
      <c r="B23" s="113"/>
      <c r="C23" s="114"/>
      <c r="D23" s="115"/>
      <c r="E23" s="114"/>
      <c r="F23" s="115"/>
      <c r="G23" s="114"/>
      <c r="H23" s="115"/>
      <c r="I23" s="114"/>
      <c r="J23" s="116"/>
    </row>
    <row r="24" spans="2:10">
      <c r="B24" s="218" t="s">
        <v>228</v>
      </c>
      <c r="C24" s="7" t="s">
        <v>229</v>
      </c>
      <c r="D24" s="21" t="s">
        <v>230</v>
      </c>
      <c r="E24" s="62">
        <v>641094449216</v>
      </c>
      <c r="F24" s="77">
        <v>34</v>
      </c>
      <c r="G24" s="63"/>
      <c r="H24" s="77">
        <f>F24/H3</f>
        <v>17</v>
      </c>
      <c r="J24" s="79">
        <f t="shared" si="0"/>
        <v>0</v>
      </c>
    </row>
    <row r="25" spans="2:10">
      <c r="B25" s="219"/>
      <c r="C25" s="7" t="s">
        <v>231</v>
      </c>
      <c r="D25" s="21" t="s">
        <v>230</v>
      </c>
      <c r="E25" s="62">
        <v>641094630669</v>
      </c>
      <c r="F25" s="77">
        <v>34</v>
      </c>
      <c r="G25" s="63"/>
      <c r="H25" s="77">
        <f>F25/H3</f>
        <v>17</v>
      </c>
      <c r="J25" s="79">
        <f t="shared" si="0"/>
        <v>0</v>
      </c>
    </row>
    <row r="26" spans="2:10">
      <c r="B26" s="219"/>
      <c r="C26" s="7" t="s">
        <v>232</v>
      </c>
      <c r="D26" s="21" t="s">
        <v>230</v>
      </c>
      <c r="E26" s="62">
        <v>641094357832</v>
      </c>
      <c r="F26" s="77">
        <v>34</v>
      </c>
      <c r="G26" s="63"/>
      <c r="H26" s="77">
        <f>F26/H3</f>
        <v>17</v>
      </c>
      <c r="J26" s="79">
        <f t="shared" si="0"/>
        <v>0</v>
      </c>
    </row>
    <row r="27" spans="2:10">
      <c r="B27" s="219"/>
      <c r="C27" s="7" t="s">
        <v>233</v>
      </c>
      <c r="D27" s="21" t="s">
        <v>230</v>
      </c>
      <c r="E27" s="62">
        <v>651637656735</v>
      </c>
      <c r="F27" s="77">
        <v>34</v>
      </c>
      <c r="G27" s="63"/>
      <c r="H27" s="77">
        <f>F27/H3</f>
        <v>17</v>
      </c>
      <c r="J27" s="79">
        <f t="shared" si="0"/>
        <v>0</v>
      </c>
    </row>
    <row r="28" spans="2:10">
      <c r="B28" s="219"/>
      <c r="C28" s="7" t="s">
        <v>234</v>
      </c>
      <c r="D28" s="21" t="s">
        <v>235</v>
      </c>
      <c r="E28" s="62">
        <v>651637041395</v>
      </c>
      <c r="F28" s="77">
        <v>34</v>
      </c>
      <c r="G28" s="63"/>
      <c r="H28" s="77">
        <f>F28/H3</f>
        <v>17</v>
      </c>
      <c r="J28" s="79">
        <f t="shared" si="0"/>
        <v>0</v>
      </c>
    </row>
    <row r="29" spans="2:10">
      <c r="B29" s="219"/>
      <c r="C29" s="7" t="s">
        <v>224</v>
      </c>
      <c r="D29" s="21" t="s">
        <v>230</v>
      </c>
      <c r="E29" s="62">
        <v>651637619655</v>
      </c>
      <c r="F29" s="77">
        <v>34</v>
      </c>
      <c r="G29" s="63"/>
      <c r="H29" s="77">
        <f>F29/H3</f>
        <v>17</v>
      </c>
      <c r="J29" s="79">
        <f t="shared" si="0"/>
        <v>0</v>
      </c>
    </row>
    <row r="30" spans="2:10">
      <c r="B30" s="219"/>
      <c r="C30" s="7" t="s">
        <v>226</v>
      </c>
      <c r="D30" s="21" t="s">
        <v>235</v>
      </c>
      <c r="E30" s="64">
        <v>651637286277</v>
      </c>
      <c r="F30" s="77">
        <v>34</v>
      </c>
      <c r="G30" s="63"/>
      <c r="H30" s="77">
        <f>F30/H3</f>
        <v>17</v>
      </c>
      <c r="J30" s="79">
        <f t="shared" si="0"/>
        <v>0</v>
      </c>
    </row>
    <row r="31" spans="2:10" ht="16" customHeight="1">
      <c r="B31" s="219"/>
      <c r="C31" s="7" t="s">
        <v>56</v>
      </c>
      <c r="D31" s="21" t="s">
        <v>230</v>
      </c>
      <c r="E31" s="64">
        <v>651637147448</v>
      </c>
      <c r="F31" s="77">
        <v>34</v>
      </c>
      <c r="G31" s="63"/>
      <c r="H31" s="77">
        <f>F31/H3</f>
        <v>17</v>
      </c>
      <c r="J31" s="79">
        <f>H31*G31</f>
        <v>0</v>
      </c>
    </row>
    <row r="32" spans="2:10">
      <c r="B32" s="219"/>
      <c r="C32" s="127" t="s">
        <v>227</v>
      </c>
      <c r="D32" s="21" t="s">
        <v>230</v>
      </c>
      <c r="E32" s="62">
        <v>651637860057</v>
      </c>
      <c r="F32" s="77">
        <v>34</v>
      </c>
      <c r="G32" s="63"/>
      <c r="H32" s="77">
        <f>F32/H3</f>
        <v>17</v>
      </c>
      <c r="J32" s="79">
        <f>H32*G32</f>
        <v>0</v>
      </c>
    </row>
    <row r="33" spans="2:10">
      <c r="B33" s="219"/>
      <c r="C33" s="7" t="s">
        <v>266</v>
      </c>
      <c r="D33" s="21" t="s">
        <v>230</v>
      </c>
      <c r="E33" s="62">
        <v>651637627100</v>
      </c>
      <c r="F33" s="77">
        <v>34</v>
      </c>
      <c r="G33" s="63"/>
      <c r="H33" s="77">
        <f>F33/H3</f>
        <v>17</v>
      </c>
      <c r="J33" s="79">
        <f>H33*G33</f>
        <v>0</v>
      </c>
    </row>
    <row r="34" spans="2:10">
      <c r="B34" s="219"/>
      <c r="C34" s="7" t="s">
        <v>261</v>
      </c>
      <c r="D34" s="21" t="s">
        <v>230</v>
      </c>
      <c r="E34" s="62">
        <v>651637886842</v>
      </c>
      <c r="F34" s="77">
        <v>34</v>
      </c>
      <c r="G34" s="63"/>
      <c r="H34" s="77">
        <f>F34/H3</f>
        <v>17</v>
      </c>
      <c r="J34" s="79">
        <f t="shared" ref="J34:J38" si="2">H34*G34</f>
        <v>0</v>
      </c>
    </row>
    <row r="35" spans="2:10">
      <c r="B35" s="219"/>
      <c r="C35" s="7" t="s">
        <v>262</v>
      </c>
      <c r="D35" s="21" t="s">
        <v>235</v>
      </c>
      <c r="E35" s="62">
        <v>651637285706</v>
      </c>
      <c r="F35" s="77">
        <v>34</v>
      </c>
      <c r="G35" s="63"/>
      <c r="H35" s="77">
        <f>F35/2</f>
        <v>17</v>
      </c>
      <c r="J35" s="79">
        <f t="shared" si="2"/>
        <v>0</v>
      </c>
    </row>
    <row r="36" spans="2:10">
      <c r="B36" s="219"/>
      <c r="C36" s="7" t="s">
        <v>263</v>
      </c>
      <c r="D36" s="21" t="s">
        <v>230</v>
      </c>
      <c r="E36" s="62">
        <v>651637281548</v>
      </c>
      <c r="F36" s="77">
        <v>34</v>
      </c>
      <c r="G36" s="63"/>
      <c r="H36" s="77">
        <f t="shared" ref="H36:H37" si="3">F36/2</f>
        <v>17</v>
      </c>
      <c r="J36" s="79">
        <f t="shared" si="2"/>
        <v>0</v>
      </c>
    </row>
    <row r="37" spans="2:10">
      <c r="B37" s="123"/>
      <c r="C37" s="7" t="s">
        <v>264</v>
      </c>
      <c r="D37" s="21" t="s">
        <v>235</v>
      </c>
      <c r="E37" s="62">
        <v>651637313713</v>
      </c>
      <c r="F37" s="77">
        <v>34</v>
      </c>
      <c r="G37" s="63"/>
      <c r="H37" s="77">
        <f t="shared" si="3"/>
        <v>17</v>
      </c>
      <c r="J37" s="79">
        <f t="shared" si="2"/>
        <v>0</v>
      </c>
    </row>
    <row r="38" spans="2:10">
      <c r="B38" s="123"/>
      <c r="C38" s="7" t="s">
        <v>265</v>
      </c>
      <c r="D38" s="21" t="s">
        <v>230</v>
      </c>
      <c r="E38" s="62">
        <v>651637506818</v>
      </c>
      <c r="F38" s="77">
        <v>34</v>
      </c>
      <c r="G38" s="63"/>
      <c r="H38" s="77">
        <v>17</v>
      </c>
      <c r="J38" s="79">
        <f t="shared" si="2"/>
        <v>0</v>
      </c>
    </row>
    <row r="39" spans="2:10">
      <c r="B39" s="124"/>
      <c r="C39" s="36"/>
      <c r="E39" s="62"/>
      <c r="F39" s="77"/>
      <c r="G39" s="126" t="s">
        <v>257</v>
      </c>
      <c r="H39" s="77"/>
      <c r="J39" s="79">
        <f>SUM(J24:J38)</f>
        <v>0</v>
      </c>
    </row>
    <row r="40" spans="2:10">
      <c r="B40" s="125"/>
      <c r="C40" s="114"/>
      <c r="D40" s="115"/>
      <c r="E40" s="114"/>
      <c r="F40" s="115"/>
      <c r="G40" s="114"/>
      <c r="H40" s="115"/>
      <c r="I40" s="114"/>
      <c r="J40" s="116"/>
    </row>
    <row r="41" spans="2:10">
      <c r="B41" s="218" t="s">
        <v>236</v>
      </c>
      <c r="C41" s="7" t="s">
        <v>218</v>
      </c>
      <c r="D41" s="12" t="s">
        <v>237</v>
      </c>
      <c r="F41" s="77">
        <v>35</v>
      </c>
      <c r="G41" s="63"/>
      <c r="H41" s="77">
        <f>F41/H3</f>
        <v>17.5</v>
      </c>
      <c r="J41" s="79">
        <f t="shared" si="0"/>
        <v>0</v>
      </c>
    </row>
    <row r="42" spans="2:10">
      <c r="B42" s="219"/>
      <c r="C42" s="7" t="s">
        <v>220</v>
      </c>
      <c r="D42" s="12" t="s">
        <v>237</v>
      </c>
      <c r="F42" s="77">
        <v>35</v>
      </c>
      <c r="G42" s="63"/>
      <c r="H42" s="77">
        <f>F42/H3</f>
        <v>17.5</v>
      </c>
      <c r="J42" s="79">
        <f t="shared" si="0"/>
        <v>0</v>
      </c>
    </row>
    <row r="43" spans="2:10">
      <c r="B43" s="219"/>
      <c r="C43" s="7" t="s">
        <v>221</v>
      </c>
      <c r="D43" s="12" t="s">
        <v>237</v>
      </c>
      <c r="F43" s="77">
        <v>35</v>
      </c>
      <c r="G43" s="63"/>
      <c r="H43" s="77">
        <f>F43/H3</f>
        <v>17.5</v>
      </c>
      <c r="J43" s="79">
        <f t="shared" si="0"/>
        <v>0</v>
      </c>
    </row>
    <row r="44" spans="2:10">
      <c r="B44" s="219"/>
      <c r="C44" s="7" t="s">
        <v>222</v>
      </c>
      <c r="D44" s="12" t="s">
        <v>237</v>
      </c>
      <c r="F44" s="77">
        <v>35</v>
      </c>
      <c r="G44" s="63"/>
      <c r="H44" s="77">
        <f>F44/H3</f>
        <v>17.5</v>
      </c>
      <c r="J44" s="79">
        <f t="shared" si="0"/>
        <v>0</v>
      </c>
    </row>
    <row r="45" spans="2:10">
      <c r="B45" s="219"/>
      <c r="C45" s="7" t="s">
        <v>223</v>
      </c>
      <c r="D45" s="12" t="s">
        <v>237</v>
      </c>
      <c r="F45" s="77">
        <v>35</v>
      </c>
      <c r="G45" s="63"/>
      <c r="H45" s="77">
        <f>F45/H3</f>
        <v>17.5</v>
      </c>
      <c r="J45" s="79">
        <f t="shared" si="0"/>
        <v>0</v>
      </c>
    </row>
    <row r="46" spans="2:10">
      <c r="B46" s="219"/>
      <c r="C46" s="7" t="s">
        <v>238</v>
      </c>
      <c r="D46" s="12" t="s">
        <v>239</v>
      </c>
      <c r="F46" s="77">
        <v>35</v>
      </c>
      <c r="G46" s="63"/>
      <c r="H46" s="77">
        <v>17.5</v>
      </c>
      <c r="J46" s="79">
        <v>0</v>
      </c>
    </row>
    <row r="47" spans="2:10" ht="16" customHeight="1">
      <c r="B47" s="219"/>
      <c r="C47" s="7" t="s">
        <v>56</v>
      </c>
      <c r="D47" s="12" t="s">
        <v>237</v>
      </c>
      <c r="E47" s="64"/>
      <c r="F47" s="77">
        <v>35</v>
      </c>
      <c r="G47" s="63"/>
      <c r="H47" s="77">
        <f>F47/H3</f>
        <v>17.5</v>
      </c>
      <c r="J47" s="79">
        <f>H47*G47</f>
        <v>0</v>
      </c>
    </row>
    <row r="48" spans="2:10">
      <c r="B48" s="219"/>
      <c r="C48" s="127" t="s">
        <v>227</v>
      </c>
      <c r="D48" s="12" t="s">
        <v>237</v>
      </c>
      <c r="E48" s="62"/>
      <c r="F48" s="77">
        <v>35</v>
      </c>
      <c r="G48" s="63"/>
      <c r="H48" s="77">
        <f>F48/H3</f>
        <v>17.5</v>
      </c>
      <c r="J48" s="79">
        <f t="shared" ref="J48:J53" si="4">H48*G48</f>
        <v>0</v>
      </c>
    </row>
    <row r="49" spans="2:12">
      <c r="B49" s="219"/>
      <c r="C49" s="7" t="s">
        <v>266</v>
      </c>
      <c r="D49" s="12" t="s">
        <v>237</v>
      </c>
      <c r="E49" s="62"/>
      <c r="F49" s="77">
        <v>35</v>
      </c>
      <c r="G49" s="63"/>
      <c r="H49" s="77">
        <f>F49/H3</f>
        <v>17.5</v>
      </c>
      <c r="J49" s="79">
        <f t="shared" si="4"/>
        <v>0</v>
      </c>
    </row>
    <row r="50" spans="2:12">
      <c r="B50" s="219"/>
      <c r="C50" s="7" t="s">
        <v>261</v>
      </c>
      <c r="D50" s="12" t="s">
        <v>237</v>
      </c>
      <c r="E50" s="62"/>
      <c r="F50" s="77">
        <v>35</v>
      </c>
      <c r="G50" s="63"/>
      <c r="H50" s="77">
        <f>F50/H3</f>
        <v>17.5</v>
      </c>
      <c r="J50" s="79">
        <f t="shared" si="4"/>
        <v>0</v>
      </c>
    </row>
    <row r="51" spans="2:12">
      <c r="B51" s="219"/>
      <c r="C51" s="7" t="s">
        <v>262</v>
      </c>
      <c r="D51" s="12" t="s">
        <v>237</v>
      </c>
      <c r="E51" s="62"/>
      <c r="F51" s="77">
        <v>35</v>
      </c>
      <c r="G51" s="63"/>
      <c r="H51" s="77">
        <f>F51/H3</f>
        <v>17.5</v>
      </c>
      <c r="J51" s="79">
        <f t="shared" si="4"/>
        <v>0</v>
      </c>
    </row>
    <row r="52" spans="2:12">
      <c r="B52" s="219"/>
      <c r="C52" s="7" t="s">
        <v>263</v>
      </c>
      <c r="D52" s="12" t="s">
        <v>237</v>
      </c>
      <c r="E52" s="62"/>
      <c r="F52" s="77">
        <v>35</v>
      </c>
      <c r="G52" s="63"/>
      <c r="H52" s="77">
        <f>F52/H3</f>
        <v>17.5</v>
      </c>
      <c r="J52" s="79">
        <f t="shared" si="4"/>
        <v>0</v>
      </c>
    </row>
    <row r="53" spans="2:12">
      <c r="B53" s="219"/>
      <c r="C53" s="7" t="s">
        <v>264</v>
      </c>
      <c r="D53" s="12" t="s">
        <v>237</v>
      </c>
      <c r="E53" s="62"/>
      <c r="F53" s="77">
        <v>35</v>
      </c>
      <c r="G53" s="63"/>
      <c r="H53" s="77">
        <f>F53/H3</f>
        <v>17.5</v>
      </c>
      <c r="J53" s="79">
        <f t="shared" si="4"/>
        <v>0</v>
      </c>
    </row>
    <row r="54" spans="2:12">
      <c r="B54" s="123"/>
      <c r="C54" s="7" t="s">
        <v>265</v>
      </c>
      <c r="D54" s="12" t="s">
        <v>240</v>
      </c>
      <c r="E54" s="62"/>
      <c r="F54" s="77">
        <v>35</v>
      </c>
      <c r="G54" s="63"/>
      <c r="H54" s="77">
        <v>11.67</v>
      </c>
      <c r="J54" s="79">
        <v>0</v>
      </c>
    </row>
    <row r="55" spans="2:12">
      <c r="B55" s="124"/>
      <c r="C55" s="36"/>
      <c r="D55" s="12"/>
      <c r="E55" s="62"/>
      <c r="F55" s="77"/>
      <c r="G55" s="63" t="s">
        <v>257</v>
      </c>
      <c r="H55" s="77"/>
      <c r="J55" s="79">
        <f>SUM(J41:J54)</f>
        <v>0</v>
      </c>
    </row>
    <row r="56" spans="2:12" ht="16" thickBot="1">
      <c r="B56" s="113"/>
      <c r="C56" s="114"/>
      <c r="D56" s="115"/>
      <c r="E56" s="114"/>
      <c r="F56" s="115"/>
      <c r="G56" s="114"/>
      <c r="H56" s="115"/>
      <c r="I56" s="114"/>
      <c r="J56" s="116"/>
    </row>
    <row r="57" spans="2:12" ht="16" thickBot="1">
      <c r="B57" s="65"/>
      <c r="C57" s="66"/>
      <c r="D57" s="75"/>
      <c r="E57" s="66"/>
      <c r="F57" s="75"/>
      <c r="G57" s="66" t="s">
        <v>260</v>
      </c>
      <c r="H57" s="75"/>
      <c r="I57" s="66"/>
      <c r="J57" s="80">
        <f>J22+J39+J55</f>
        <v>0</v>
      </c>
    </row>
    <row r="58" spans="2:12" ht="16" thickBot="1">
      <c r="B58" s="67"/>
      <c r="C58" s="68"/>
      <c r="D58" s="76"/>
      <c r="E58" s="68"/>
      <c r="F58" s="76"/>
      <c r="G58" s="69">
        <f>SUM(G6:G53)</f>
        <v>0</v>
      </c>
      <c r="H58" s="76"/>
      <c r="I58" s="70">
        <f>SUM(I6:I53)</f>
        <v>0</v>
      </c>
      <c r="J58" s="71" t="s">
        <v>45</v>
      </c>
    </row>
    <row r="59" spans="2:12">
      <c r="G59" s="72"/>
      <c r="I59" s="24"/>
      <c r="J59" s="72"/>
    </row>
    <row r="60" spans="2:12">
      <c r="G60" s="72"/>
      <c r="I60" s="24"/>
      <c r="J60" s="72"/>
    </row>
    <row r="61" spans="2:12">
      <c r="G61" s="72"/>
      <c r="I61" s="24"/>
      <c r="J61" s="72"/>
    </row>
    <row r="62" spans="2:12">
      <c r="C62" s="220" t="s">
        <v>241</v>
      </c>
      <c r="D62" s="220"/>
      <c r="E62" s="220"/>
      <c r="F62" s="220"/>
      <c r="G62" s="220"/>
      <c r="H62" s="220"/>
      <c r="I62" s="220"/>
      <c r="J62" s="72"/>
      <c r="K62" s="117"/>
      <c r="L62" s="117"/>
    </row>
    <row r="63" spans="2:12">
      <c r="C63" s="117"/>
      <c r="D63" s="72"/>
      <c r="E63" s="117"/>
      <c r="F63" s="72"/>
      <c r="G63" s="117"/>
      <c r="H63" s="72"/>
      <c r="I63" s="117"/>
      <c r="J63" s="72"/>
      <c r="K63" s="117"/>
      <c r="L63" s="117"/>
    </row>
    <row r="64" spans="2:12" ht="16" customHeight="1">
      <c r="C64" s="117"/>
      <c r="D64" s="72"/>
      <c r="E64" s="117"/>
      <c r="F64" s="72"/>
      <c r="G64" s="117"/>
      <c r="H64" s="72"/>
      <c r="I64" s="117"/>
      <c r="J64" s="72"/>
      <c r="K64" s="117"/>
      <c r="L64" s="117"/>
    </row>
    <row r="65" spans="3:12" ht="16" customHeight="1">
      <c r="C65" s="118" t="s">
        <v>242</v>
      </c>
      <c r="D65" s="119"/>
      <c r="E65" s="118"/>
      <c r="F65" s="119"/>
      <c r="G65" s="118"/>
      <c r="H65" s="120"/>
      <c r="I65" s="118"/>
      <c r="J65" s="119"/>
      <c r="K65" s="118"/>
      <c r="L65" s="118"/>
    </row>
    <row r="66" spans="3:12" ht="16" customHeight="1">
      <c r="C66" s="211" t="s">
        <v>243</v>
      </c>
      <c r="D66" s="211"/>
      <c r="E66" s="211"/>
      <c r="F66" s="211"/>
      <c r="G66" s="211"/>
      <c r="H66" s="211"/>
      <c r="I66" s="211"/>
      <c r="J66" s="211"/>
      <c r="K66" s="211"/>
      <c r="L66" s="211"/>
    </row>
    <row r="67" spans="3:12" ht="16" customHeight="1">
      <c r="C67" s="221" t="s">
        <v>244</v>
      </c>
      <c r="D67" s="221"/>
      <c r="E67" s="221"/>
      <c r="F67" s="221"/>
      <c r="G67" s="221"/>
      <c r="H67" s="221"/>
      <c r="I67" s="221"/>
      <c r="J67" s="221"/>
      <c r="K67" s="221"/>
      <c r="L67" s="221"/>
    </row>
    <row r="68" spans="3:12" ht="16" customHeight="1">
      <c r="C68" s="211" t="s">
        <v>245</v>
      </c>
      <c r="D68" s="211"/>
      <c r="E68" s="211"/>
      <c r="F68" s="211"/>
      <c r="G68" s="211"/>
      <c r="H68" s="211"/>
      <c r="I68" s="211"/>
      <c r="J68" s="211"/>
      <c r="K68" s="211"/>
      <c r="L68" s="211"/>
    </row>
    <row r="69" spans="3:12" ht="16" customHeight="1">
      <c r="C69" s="211" t="s">
        <v>246</v>
      </c>
      <c r="D69" s="211"/>
      <c r="E69" s="211"/>
      <c r="F69" s="211"/>
      <c r="G69" s="211"/>
      <c r="H69" s="211"/>
      <c r="I69" s="211"/>
      <c r="J69" s="211"/>
      <c r="K69" s="211"/>
      <c r="L69" s="211"/>
    </row>
    <row r="70" spans="3:12" ht="16" customHeight="1">
      <c r="C70" s="211" t="s">
        <v>247</v>
      </c>
      <c r="D70" s="211"/>
      <c r="E70" s="211"/>
      <c r="F70" s="211"/>
      <c r="G70" s="211"/>
      <c r="H70" s="211"/>
      <c r="I70" s="211"/>
      <c r="J70" s="211"/>
      <c r="K70" s="211"/>
      <c r="L70" s="211"/>
    </row>
    <row r="71" spans="3:12" ht="16" customHeight="1">
      <c r="C71" s="211" t="s">
        <v>248</v>
      </c>
      <c r="D71" s="211"/>
      <c r="E71" s="211"/>
      <c r="F71" s="211"/>
      <c r="G71" s="211"/>
      <c r="H71" s="211"/>
      <c r="I71" s="211"/>
      <c r="J71" s="211"/>
      <c r="K71" s="211"/>
      <c r="L71" s="211"/>
    </row>
    <row r="72" spans="3:12" ht="16" customHeight="1">
      <c r="C72" s="157" t="s">
        <v>46</v>
      </c>
      <c r="D72" s="157"/>
      <c r="E72" s="157" t="s">
        <v>49</v>
      </c>
      <c r="F72" s="157"/>
      <c r="G72" s="157"/>
      <c r="H72" s="40"/>
      <c r="I72" s="157" t="s">
        <v>52</v>
      </c>
      <c r="J72" s="157"/>
      <c r="K72" s="157"/>
      <c r="L72" s="29"/>
    </row>
    <row r="73" spans="3:12" ht="16" customHeight="1">
      <c r="C73" s="157" t="s">
        <v>47</v>
      </c>
      <c r="D73" s="157"/>
      <c r="E73" s="157" t="s">
        <v>50</v>
      </c>
      <c r="F73" s="157"/>
      <c r="G73" s="157"/>
      <c r="H73" s="40"/>
      <c r="I73" s="157" t="s">
        <v>53</v>
      </c>
      <c r="J73" s="157"/>
      <c r="K73" s="157"/>
      <c r="L73" s="29"/>
    </row>
    <row r="74" spans="3:12">
      <c r="C74" s="157" t="s">
        <v>48</v>
      </c>
      <c r="D74" s="157"/>
      <c r="E74" s="155" t="s">
        <v>51</v>
      </c>
      <c r="F74" s="155"/>
      <c r="G74" s="155"/>
      <c r="H74" s="73"/>
      <c r="I74" s="35"/>
      <c r="J74" s="40"/>
      <c r="K74" s="35"/>
      <c r="L74" s="29"/>
    </row>
  </sheetData>
  <mergeCells count="29">
    <mergeCell ref="C74:D74"/>
    <mergeCell ref="E74:G74"/>
    <mergeCell ref="C70:L70"/>
    <mergeCell ref="C71:L71"/>
    <mergeCell ref="C72:D72"/>
    <mergeCell ref="E72:G72"/>
    <mergeCell ref="I72:K72"/>
    <mergeCell ref="C73:D73"/>
    <mergeCell ref="E73:G73"/>
    <mergeCell ref="I73:K73"/>
    <mergeCell ref="C69:L69"/>
    <mergeCell ref="H4:H5"/>
    <mergeCell ref="I4:I5"/>
    <mergeCell ref="J4:J5"/>
    <mergeCell ref="B6:B20"/>
    <mergeCell ref="B24:B36"/>
    <mergeCell ref="B41:B53"/>
    <mergeCell ref="C62:I62"/>
    <mergeCell ref="C66:L66"/>
    <mergeCell ref="C67:L67"/>
    <mergeCell ref="C68:L68"/>
    <mergeCell ref="B3:E3"/>
    <mergeCell ref="F3:G3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68" fitToHeight="2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FRAGRANZE</vt:lpstr>
      <vt:lpstr>CANDLE</vt:lpstr>
      <vt:lpstr>DIFFUSER </vt:lpstr>
      <vt:lpstr>FRAGRANZE!Area_stampa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Marco Caverzaschi</cp:lastModifiedBy>
  <cp:lastPrinted>2025-05-27T20:21:21Z</cp:lastPrinted>
  <dcterms:created xsi:type="dcterms:W3CDTF">2023-02-06T08:23:00Z</dcterms:created>
  <dcterms:modified xsi:type="dcterms:W3CDTF">2025-07-19T16:00:48Z</dcterms:modified>
</cp:coreProperties>
</file>