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livechristian-my.sharepoint.com/personal/andrea_ganzetti_nichebox_net/Documents/Desktop/"/>
    </mc:Choice>
  </mc:AlternateContent>
  <xr:revisionPtr revIDLastSave="108" documentId="8_{46E77707-A403-4B9D-89AD-255ABACF9E3E}" xr6:coauthVersionLast="47" xr6:coauthVersionMax="47" xr10:uidLastSave="{9BEA8AE0-9E40-4B1C-8A8D-9F897D59FB77}"/>
  <bookViews>
    <workbookView xWindow="-15645" yWindow="-16320" windowWidth="29040" windowHeight="15720" xr2:uid="{00000000-000D-0000-FFFF-FFFF00000000}"/>
  </bookViews>
  <sheets>
    <sheet name="Sales Order Form" sheetId="8" r:id="rId1"/>
    <sheet name="ratio Promo_CC" sheetId="7" r:id="rId2"/>
    <sheet name="Listino" sheetId="9" r:id="rId3"/>
    <sheet name="Sheet2" sheetId="3" state="hidden" r:id="rId4"/>
    <sheet name="Sheet1" sheetId="2" state="hidden" r:id="rId5"/>
  </sheets>
  <externalReferences>
    <externalReference r:id="rId6"/>
    <externalReference r:id="rId7"/>
    <externalReference r:id="rId8"/>
  </externalReferences>
  <definedNames>
    <definedName name="___________________2001">#REF!</definedName>
    <definedName name="__________________2001">#REF!</definedName>
    <definedName name="__________________irr1">#REF!</definedName>
    <definedName name="_________________2001">#REF!</definedName>
    <definedName name="_________________irr1">#REF!</definedName>
    <definedName name="________________2001">#REF!</definedName>
    <definedName name="________________irr1">#REF!</definedName>
    <definedName name="_______________2001">#REF!</definedName>
    <definedName name="_______________irr1">#REF!</definedName>
    <definedName name="______________2001">#REF!</definedName>
    <definedName name="______________irr1">#REF!</definedName>
    <definedName name="_____________2001">#REF!</definedName>
    <definedName name="_____________irr1">#REF!</definedName>
    <definedName name="____________2001">#REF!</definedName>
    <definedName name="____________irr1">#REF!</definedName>
    <definedName name="___________2001">#REF!</definedName>
    <definedName name="___________irr1">#REF!</definedName>
    <definedName name="__________2001">#REF!</definedName>
    <definedName name="__________irr1">#REF!</definedName>
    <definedName name="_________2001">#REF!</definedName>
    <definedName name="_________irr1">#REF!</definedName>
    <definedName name="________2001">#REF!</definedName>
    <definedName name="________irr1">#REF!</definedName>
    <definedName name="_______2001">#REF!</definedName>
    <definedName name="_______irr1">#REF!</definedName>
    <definedName name="______2001">#REF!</definedName>
    <definedName name="______irr1">#REF!</definedName>
    <definedName name="_____2001">#REF!</definedName>
    <definedName name="_____irr1">#REF!</definedName>
    <definedName name="____2001">#REF!</definedName>
    <definedName name="____irr1">#REF!</definedName>
    <definedName name="___2001">#REF!</definedName>
    <definedName name="___irr1">#REF!</definedName>
    <definedName name="__1_2001">#REF!</definedName>
    <definedName name="__2001">#REF!</definedName>
    <definedName name="__irr1">#REF!</definedName>
    <definedName name="_1_2001">#REF!</definedName>
    <definedName name="_2001">#REF!</definedName>
    <definedName name="_2011_red">#REF!</definedName>
    <definedName name="_ajk2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2" hidden="1">Listino!$B$9:$I$162</definedName>
    <definedName name="_xlnm._FilterDatabase" localSheetId="0" hidden="1">'Sales Order Form'!$B$11:$I$164</definedName>
    <definedName name="_irr1">#REF!</definedName>
    <definedName name="_Key1" hidden="1">#REF!</definedName>
    <definedName name="_key2" hidden="1">#REF!</definedName>
    <definedName name="_Order1" hidden="1">255</definedName>
    <definedName name="_SA" hidden="1">#REF!</definedName>
    <definedName name="_Sort" hidden="1">#REF!</definedName>
    <definedName name="a">#REF!</definedName>
    <definedName name="AA">#REF!</definedName>
    <definedName name="AAA" hidden="1">#REF!</definedName>
    <definedName name="ajk" hidden="1">{#N/A,#N/A,FALSE,"Aging Summary";#N/A,#N/A,FALSE,"Ratio Analysis";#N/A,#N/A,FALSE,"Test 120 Day Accts";#N/A,#N/A,FALSE,"Tickmarks"}</definedName>
    <definedName name="all">#REF!</definedName>
    <definedName name="Ammortamento">#REF!</definedName>
    <definedName name="analyses">#REF!</definedName>
    <definedName name="analysis">#REF!</definedName>
    <definedName name="_xlnm.Print_Area" localSheetId="2">Listino!$B$1:$E$162</definedName>
    <definedName name="_xlnm.Print_Area" localSheetId="0">'Sales Order Form'!$B$1:$I$164</definedName>
    <definedName name="_xlnm.Print_Area">#REF!</definedName>
    <definedName name="AS2DocOpenMode" hidden="1">"AS2DocumentEdit"</definedName>
    <definedName name="asdf" hidden="1">#REF!</definedName>
    <definedName name="audit" hidden="1">{#N/A,#N/A,FALSE,"Aging Summary";#N/A,#N/A,FALSE,"Ratio Analysis";#N/A,#N/A,FALSE,"Test 120 Day Accts";#N/A,#N/A,FALSE,"Tickmarks"}</definedName>
    <definedName name="b">#REF!</definedName>
    <definedName name="Beverages">#REF!</definedName>
    <definedName name="Branded">#REF!</definedName>
    <definedName name="bs">#REF!</definedName>
    <definedName name="bsadj">#REF!</definedName>
    <definedName name="Budget">#REF!</definedName>
    <definedName name="Budgetlire">#REF!,#REF!,#REF!,#REF!,#REF!,#REF!,#REF!,#REF!,#REF!,#REF!,#REF!,#REF!,#REF!,#REF!,#REF!,#REF!,#REF!,#REF!,#REF!,#REF!,#REF!,#REF!,#REF!,#REF!,#REF!,#REF!,#REF!,#REF!,#REF!,#REF!,#REF!,#REF!,#REF!,#REF!,#REF!,#REF!</definedName>
    <definedName name="Canone">#REF!</definedName>
    <definedName name="Cap_residuo">#REF!</definedName>
    <definedName name="CAPEX">'[1]Table Ranges'!#REF!</definedName>
    <definedName name="CARFORM">#REF!</definedName>
    <definedName name="cazzo">#REF!</definedName>
    <definedName name="CBC">'[1]Table Ranges'!#REF!</definedName>
    <definedName name="cc">#REF!</definedName>
    <definedName name="cf">#REF!</definedName>
    <definedName name="Channel_Marketing">#REF!</definedName>
    <definedName name="Charge_Back_Coimission">#REF!</definedName>
    <definedName name="Charge_Back_Comission">#REF!</definedName>
    <definedName name="Charge_Bank">#REF!</definedName>
    <definedName name="Check">#REF!</definedName>
    <definedName name="CICCIO">#REF!,#REF!,#REF!,#REF!,#REF!,#REF!,#REF!,#REF!,#REF!,#REF!,#REF!,#REF!,#REF!,#REF!,#REF!,#REF!,#REF!,#REF!,#REF!,#REF!,#REF!,#REF!,#REF!,#REF!,#REF!,#REF!,#REF!,#REF!,#REF!,#REF!,#REF!,#REF!,#REF!,#REF!,#REF!,#REF!</definedName>
    <definedName name="Classe">#REF!</definedName>
    <definedName name="Classi">#REF!</definedName>
    <definedName name="Classirisorse">#REF!</definedName>
    <definedName name="CM">'[1]Table Ranges'!#REF!</definedName>
    <definedName name="Coeff">#REF!</definedName>
    <definedName name="Company">#REF!</definedName>
    <definedName name="cont">#REF!,#REF!,#REF!,#REF!,#REF!,#REF!,#REF!,#REF!,#REF!,#REF!,#REF!</definedName>
    <definedName name="costomat">#REF!</definedName>
    <definedName name="Counter_Staff">#REF!</definedName>
    <definedName name="CS">'[1]Table Ranges'!#REF!</definedName>
    <definedName name="Data_di_riferimento">#REF!</definedName>
    <definedName name="Data_pagamento_ultimo_canon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7">#REF!</definedName>
    <definedName name="DATA8">#REF!</definedName>
    <definedName name="DATA9">#REF!</definedName>
    <definedName name="_xlnm.Database">#REF!</definedName>
    <definedName name="debt">#REF!</definedName>
    <definedName name="dep">#REF!</definedName>
    <definedName name="depr">#REF!</definedName>
    <definedName name="df" hidden="1">{#N/A,#N/A,FALSE,"Aging Summary";#N/A,#N/A,FALSE,"Ratio Analysis";#N/A,#N/A,FALSE,"Test 120 Day Accts";#N/A,#N/A,FALSE,"Tickmarks"}</definedName>
    <definedName name="disc">#REF!</definedName>
    <definedName name="dollar">#REF!</definedName>
    <definedName name="DrinkNectars">#REF!</definedName>
    <definedName name="DrinksNectars">#REF!</definedName>
    <definedName name="Durata_anni">#REF!</definedName>
    <definedName name="Durata_mesi">#REF!</definedName>
    <definedName name="eeee" hidden="1">#REF!</definedName>
    <definedName name="End_date">#REF!</definedName>
    <definedName name="Euro_Rate">#REF!</definedName>
    <definedName name="f">#REF!</definedName>
    <definedName name="FA_Cat" localSheetId="1">[2]Categories!$B$3:$B$7</definedName>
    <definedName name="FA_Cat">[2]Categories!$B$3:$B$7</definedName>
    <definedName name="ff">#REF!,#REF!,#REF!,#REF!,#REF!,#REF!,#REF!,#REF!,#REF!,#REF!,#REF!,#REF!,#REF!,#REF!,#REF!,#REF!,#REF!,#REF!,#REF!,#REF!,#REF!</definedName>
    <definedName name="FFF" hidden="1">#REF!</definedName>
    <definedName name="FINANAL">#REF!</definedName>
    <definedName name="FLAG">#REF!</definedName>
    <definedName name="Forecast">#REF!</definedName>
    <definedName name="FruitCocktail">#REF!</definedName>
    <definedName name="FruitExpress">#REF!</definedName>
    <definedName name="Fruitini">#REF!</definedName>
    <definedName name="FruitsCocktail">#REF!</definedName>
    <definedName name="FuitsExcludingSnak">#REF!</definedName>
    <definedName name="Gap">#REF!</definedName>
    <definedName name="gbp">#REF!</definedName>
    <definedName name="GE_LEASE">#REF!</definedName>
    <definedName name="GE_PURCHASE">#REF!</definedName>
    <definedName name="GGG" hidden="1">#REF!</definedName>
    <definedName name="GLAccount">#REF!</definedName>
    <definedName name="GLAccountDescription">#REF!</definedName>
    <definedName name="GrossProfit">#REF!</definedName>
    <definedName name="h">#REF!</definedName>
    <definedName name="Heading">#REF!</definedName>
    <definedName name="HHH" hidden="1">#REF!</definedName>
    <definedName name="IIII" hidden="1">#REF!</definedName>
    <definedName name="IIIII" hidden="1">#REF!</definedName>
    <definedName name="imballi">#REF!</definedName>
    <definedName name="Industrial">#REF!</definedName>
    <definedName name="INSRUCTIONS">#REF!</definedName>
    <definedName name="is">#REF!</definedName>
    <definedName name="Italy">#REF!</definedName>
    <definedName name="Jaros" hidden="1">{#N/A,#N/A,FALSE,"Aging Summary";#N/A,#N/A,FALSE,"Ratio Analysis";#N/A,#N/A,FALSE,"Test 120 Day Accts";#N/A,#N/A,FALSE,"Tickmarks"}</definedName>
    <definedName name="jhhjg" hidden="1">{#N/A,#N/A,FALSE,"Aging Summary";#N/A,#N/A,FALSE,"Ratio Analysis";#N/A,#N/A,FALSE,"Test 120 Day Accts";#N/A,#N/A,FALSE,"Tickmarks"}</definedName>
    <definedName name="kkk" hidden="1">#REF!</definedName>
    <definedName name="LEASE">#REF!</definedName>
    <definedName name="LIFE">#REF!</definedName>
    <definedName name="LLLL" hidden="1">#REF!</definedName>
    <definedName name="LocalProdName">#REF!</definedName>
    <definedName name="MAGGIO1">#REF!,#REF!,#REF!,#REF!,#REF!,#REF!,#REF!,#REF!,#REF!,#REF!,#REF!,#REF!,#REF!,#REF!,#REF!,#REF!,#REF!,#REF!,#REF!,#REF!,#REF!</definedName>
    <definedName name="manobase">#REF!</definedName>
    <definedName name="manodir">#REF!</definedName>
    <definedName name="MasterData_Client_name">#REF!</definedName>
    <definedName name="MasterData_ClientRef">#REF!</definedName>
    <definedName name="MasterData_Collection">#REF!</definedName>
    <definedName name="MasterData_Currency">#REF!</definedName>
    <definedName name="MasterData_Product_description">#REF!</definedName>
    <definedName name="MasterData_Region">#REF!</definedName>
    <definedName name="MasterData_Sku">#REF!</definedName>
    <definedName name="MasterData_Top_Region">#REF!</definedName>
    <definedName name="MasterData_Unique_ID">#REF!</definedName>
    <definedName name="MasterData_Unit_Selling_Price">#REF!</definedName>
    <definedName name="Maxicanone">#REF!</definedName>
    <definedName name="Mesi_trascorsi">#REF!</definedName>
    <definedName name="Mesi_trscorsi">#REF!</definedName>
    <definedName name="Mgt_Lvl" comment="management level drop down" localSheetId="1">'[3]Management Level'!$B$6:$B$8</definedName>
    <definedName name="Mgt_Lvl" comment="management level drop down">'[3]Management Level'!$B$6:$B$8</definedName>
    <definedName name="min">#REF!</definedName>
    <definedName name="Month">#REF!</definedName>
    <definedName name="Numero_pagamenti">#REF!</definedName>
    <definedName name="OtherFruits">#REF!</definedName>
    <definedName name="p" hidden="1">#REF!</definedName>
    <definedName name="Pagamento_riscatto_con_ultimo_canone">#REF!</definedName>
    <definedName name="Peaches">#REF!</definedName>
    <definedName name="Pears">#REF!</definedName>
    <definedName name="Period">#REF!</definedName>
    <definedName name="Period_LSB">#REF!</definedName>
    <definedName name="Periodicità_annua_pagamenti">#REF!</definedName>
    <definedName name="Phased">#REF!</definedName>
    <definedName name="PICS">#REF!</definedName>
    <definedName name="Pineapple">#REF!</definedName>
    <definedName name="PineConcentrate">#REF!</definedName>
    <definedName name="Pines">#REF!</definedName>
    <definedName name="Pippo">#REF!,#REF!,#REF!,#REF!,#REF!,#REF!,#REF!,#REF!,#REF!,#REF!,#REF!,#REF!,#REF!,#REF!,#REF!,#REF!,#REF!,#REF!,#REF!,#REF!,#REF!,#REF!,#REF!,#REF!,#REF!,#REF!,#REF!,#REF!,#REF!,#REF!,#REF!,#REF!,#REF!,#REF!,#REF!,#REF!</definedName>
    <definedName name="pippo2">#REF!,#REF!,#REF!,#REF!,#REF!,#REF!,#REF!,#REF!,#REF!,#REF!,#REF!,#REF!,#REF!,#REF!,#REF!,#REF!,#REF!,#REF!,#REF!,#REF!,#REF!</definedName>
    <definedName name="PL_xls" hidden="1">#REF!</definedName>
    <definedName name="Plan">#REF!</definedName>
    <definedName name="PRINT_YTD">#REF!</definedName>
    <definedName name="Pro_Sku_ProdDet" comment="Product Sku in Product Detail tab">#REF!</definedName>
    <definedName name="ProdFamName">#REF!</definedName>
    <definedName name="Product_Collection" comment="Product Collection in Product Detail Tab">#REF!</definedName>
    <definedName name="Product_Description">#REF!</definedName>
    <definedName name="Profitability">#REF!</definedName>
    <definedName name="PROJ">#REF!</definedName>
    <definedName name="PROJLIFE">#REF!</definedName>
    <definedName name="PulpPuree">#REF!</definedName>
    <definedName name="PulpsPuree">#REF!</definedName>
    <definedName name="PURCHASE">#REF!</definedName>
    <definedName name="Purchases_2011">#REF!</definedName>
    <definedName name="QSD" hidden="1">#REF!</definedName>
    <definedName name="Quarters">#REF!</definedName>
    <definedName name="Rata">#REF!</definedName>
    <definedName name="_xlnm.Recorder">#REF!</definedName>
    <definedName name="RFLORDE">#REF!,#REF!</definedName>
    <definedName name="Riscatto">#REF!</definedName>
    <definedName name="Risorse">#REF!</definedName>
    <definedName name="S" hidden="1">#REF!</definedName>
    <definedName name="sa" hidden="1">#REF!</definedName>
    <definedName name="Sales">#REF!</definedName>
    <definedName name="Sales_Directors">#REF!</definedName>
    <definedName name="SAPBEXdnldView" hidden="1">"40TYNORP4ULYBMTEPKDXXSWNI"</definedName>
    <definedName name="SAPBEXsysID" hidden="1">"P23"</definedName>
    <definedName name="SC">#REF!</definedName>
    <definedName name="sdf" hidden="1">#REF!</definedName>
    <definedName name="SIT" hidden="1">{#N/A,#N/A,FALSE,"Aging Summary";#N/A,#N/A,FALSE,"Ratio Analysis";#N/A,#N/A,FALSE,"Test 120 Day Accts";#N/A,#N/A,FALSE,"Tickmarks"}</definedName>
    <definedName name="sit." hidden="1">{#N/A,#N/A,FALSE,"Aging Summary";#N/A,#N/A,FALSE,"Ratio Analysis";#N/A,#N/A,FALSE,"Test 120 Day Accts";#N/A,#N/A,FALSE,"Tickmarks"}</definedName>
    <definedName name="Snack">#REF!</definedName>
    <definedName name="SS" hidden="1">#REF!</definedName>
    <definedName name="ssss" hidden="1">{#N/A,#N/A,FALSE,"Aging Summary";#N/A,#N/A,FALSE,"Ratio Analysis";#N/A,#N/A,FALSE,"Test 120 Day Accts";#N/A,#N/A,FALSE,"Tickmarks"}</definedName>
    <definedName name="st" hidden="1">{#N/A,#N/A,FALSE,"Aging Summary";#N/A,#N/A,FALSE,"Ratio Analysis";#N/A,#N/A,FALSE,"Test 120 Day Accts";#N/A,#N/A,FALSE,"Tickmarks"}</definedName>
    <definedName name="Start_date">#REF!</definedName>
    <definedName name="Subtotali">#REF!,#REF!,#REF!,#REF!,#REF!,#REF!,#REF!,#REF!,#REF!,#REF!,#REF!,#REF!,#REF!,#REF!,#REF!,#REF!,#REF!,#REF!,#REF!,#REF!</definedName>
    <definedName name="SUM">#REF!</definedName>
    <definedName name="Summary">#REF!</definedName>
    <definedName name="T" hidden="1">#REF!</definedName>
    <definedName name="tab_bulk">#REF!</definedName>
    <definedName name="tab_mapr">#REF!</definedName>
    <definedName name="tax">#REF!</definedName>
    <definedName name="taxrate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" hidden="1">{#N/A,#N/A,FALSE,"Aging Summary";#N/A,#N/A,FALSE,"Ratio Analysis";#N/A,#N/A,FALSE,"Test 120 Day Accts";#N/A,#N/A,FALSE,"Tickmarks"}</definedName>
    <definedName name="_xlnm.Print_Titles" localSheetId="2">Listino!$1:$9</definedName>
    <definedName name="_xlnm.Print_Titles" localSheetId="0">'Sales Order Form'!$1:$11</definedName>
    <definedName name="Tomatoes">#REF!</definedName>
    <definedName name="totale">#REF!</definedName>
    <definedName name="totalelire">#REF!,#REF!,#REF!,#REF!,#REF!,#REF!,#REF!,#REF!,#REF!,#REF!,#REF!,#REF!,#REF!,#REF!,#REF!,#REF!,#REF!,#REF!,#REF!,#REF!,#REF!,#REF!,#REF!,#REF!,#REF!,#REF!,#REF!,#REF!,#REF!,#REF!,#REF!,#REF!,#REF!,#REF!,#REF!,#REF!</definedName>
    <definedName name="Trade_Marketing">#REF!</definedName>
    <definedName name="tt">#REF!,#REF!,#REF!,#REF!,#REF!,#REF!,#REF!,#REF!,#REF!,#REF!,#REF!,#REF!,#REF!,#REF!,#REF!,#REF!,#REF!,#REF!,#REF!,#REF!,#REF!,#REF!,#REF!,#REF!,#REF!,#REF!,#REF!,#REF!,#REF!,#REF!,#REF!,#REF!,#REF!,#REF!,#REF!,#REF!</definedName>
    <definedName name="U" hidden="1">#REF!</definedName>
    <definedName name="usd">#REF!</definedName>
    <definedName name="V">#REF!</definedName>
    <definedName name="Valore_bene">#REF!</definedName>
    <definedName name="Variance">#REF!</definedName>
    <definedName name="VAT">#REF!</definedName>
    <definedName name="VAT_ON_PURCHASES">#REF!</definedName>
    <definedName name="Vegetables">#REF!</definedName>
    <definedName name="Vol">#REF!</definedName>
    <definedName name="Volume">#REF!</definedName>
    <definedName name="wc">#REF!</definedName>
    <definedName name="wrn.Aging._.and._.Trend._.Analysis." hidden="1">{#N/A,#N/A,FALSE,"Aging Summary";#N/A,#N/A,FALSE,"Ratio Analysis";#N/A,#N/A,FALSE,"Test 120 Day Accts";#N/A,#N/A,FALSE,"Tickmarks"}</definedName>
    <definedName name="x">#REF!</definedName>
    <definedName name="XT">#REF!</definedName>
    <definedName name="XX" hidden="1">#REF!</definedName>
    <definedName name="XXX" hidden="1">#REF!</definedName>
    <definedName name="Y" hidden="1">#REF!</definedName>
    <definedName name="Year">#REF!</definedName>
    <definedName name="Year_LSB">#REF!</definedName>
    <definedName name="yytut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8" l="1"/>
  <c r="I19" i="8"/>
  <c r="H167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H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H115" i="9"/>
  <c r="H166" i="9" s="1"/>
  <c r="I114" i="9"/>
  <c r="I113" i="9"/>
  <c r="I111" i="9"/>
  <c r="I110" i="9"/>
  <c r="I109" i="9"/>
  <c r="I107" i="9"/>
  <c r="I106" i="9"/>
  <c r="I105" i="9"/>
  <c r="I104" i="9"/>
  <c r="I103" i="9"/>
  <c r="I102" i="9"/>
  <c r="I100" i="9"/>
  <c r="I99" i="9"/>
  <c r="I98" i="9"/>
  <c r="I97" i="9"/>
  <c r="I96" i="9"/>
  <c r="I95" i="9"/>
  <c r="I93" i="9"/>
  <c r="I92" i="9"/>
  <c r="I90" i="9"/>
  <c r="I89" i="9"/>
  <c r="I88" i="9"/>
  <c r="I87" i="9"/>
  <c r="I86" i="9"/>
  <c r="I85" i="9"/>
  <c r="H83" i="9"/>
  <c r="G82" i="9"/>
  <c r="I82" i="9" s="1"/>
  <c r="G81" i="9"/>
  <c r="I81" i="9" s="1"/>
  <c r="G79" i="9"/>
  <c r="I79" i="9" s="1"/>
  <c r="G78" i="9"/>
  <c r="I78" i="9" s="1"/>
  <c r="G77" i="9"/>
  <c r="I77" i="9" s="1"/>
  <c r="G75" i="9"/>
  <c r="I75" i="9" s="1"/>
  <c r="G74" i="9"/>
  <c r="I74" i="9" s="1"/>
  <c r="G73" i="9"/>
  <c r="I73" i="9" s="1"/>
  <c r="G72" i="9"/>
  <c r="I72" i="9" s="1"/>
  <c r="G71" i="9"/>
  <c r="I71" i="9" s="1"/>
  <c r="G70" i="9"/>
  <c r="I70" i="9" s="1"/>
  <c r="G68" i="9"/>
  <c r="I68" i="9" s="1"/>
  <c r="G67" i="9"/>
  <c r="I67" i="9" s="1"/>
  <c r="G66" i="9"/>
  <c r="I66" i="9" s="1"/>
  <c r="G65" i="9"/>
  <c r="I65" i="9" s="1"/>
  <c r="G64" i="9"/>
  <c r="I64" i="9" s="1"/>
  <c r="G63" i="9"/>
  <c r="I63" i="9" s="1"/>
  <c r="G61" i="9"/>
  <c r="I61" i="9" s="1"/>
  <c r="G60" i="9"/>
  <c r="I60" i="9" s="1"/>
  <c r="G58" i="9"/>
  <c r="I58" i="9" s="1"/>
  <c r="G57" i="9"/>
  <c r="I57" i="9" s="1"/>
  <c r="G56" i="9"/>
  <c r="I56" i="9" s="1"/>
  <c r="G55" i="9"/>
  <c r="I55" i="9" s="1"/>
  <c r="G54" i="9"/>
  <c r="I54" i="9" s="1"/>
  <c r="G53" i="9"/>
  <c r="I53" i="9" s="1"/>
  <c r="H51" i="9"/>
  <c r="G50" i="9"/>
  <c r="I50" i="9" s="1"/>
  <c r="G49" i="9"/>
  <c r="I49" i="9" s="1"/>
  <c r="G48" i="9"/>
  <c r="I48" i="9" s="1"/>
  <c r="G46" i="9"/>
  <c r="I46" i="9" s="1"/>
  <c r="G45" i="9"/>
  <c r="I45" i="9" s="1"/>
  <c r="H44" i="9"/>
  <c r="H165" i="9" s="1"/>
  <c r="G43" i="9"/>
  <c r="I43" i="9" s="1"/>
  <c r="G42" i="9"/>
  <c r="I42" i="9" s="1"/>
  <c r="G41" i="9"/>
  <c r="I41" i="9" s="1"/>
  <c r="G39" i="9"/>
  <c r="I39" i="9" s="1"/>
  <c r="G38" i="9"/>
  <c r="I38" i="9" s="1"/>
  <c r="G37" i="9"/>
  <c r="I37" i="9" s="1"/>
  <c r="G36" i="9"/>
  <c r="I36" i="9" s="1"/>
  <c r="G35" i="9"/>
  <c r="I35" i="9" s="1"/>
  <c r="G34" i="9"/>
  <c r="I34" i="9" s="1"/>
  <c r="G33" i="9"/>
  <c r="I33" i="9" s="1"/>
  <c r="G31" i="9"/>
  <c r="I31" i="9" s="1"/>
  <c r="G30" i="9"/>
  <c r="I30" i="9" s="1"/>
  <c r="G29" i="9"/>
  <c r="I29" i="9" s="1"/>
  <c r="G28" i="9"/>
  <c r="I28" i="9" s="1"/>
  <c r="G27" i="9"/>
  <c r="I27" i="9" s="1"/>
  <c r="G26" i="9"/>
  <c r="I26" i="9" s="1"/>
  <c r="G24" i="9"/>
  <c r="I24" i="9" s="1"/>
  <c r="G23" i="9"/>
  <c r="I23" i="9" s="1"/>
  <c r="G21" i="9"/>
  <c r="I21" i="9" s="1"/>
  <c r="G20" i="9"/>
  <c r="I20" i="9" s="1"/>
  <c r="G19" i="9"/>
  <c r="I19" i="9" s="1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H10" i="9"/>
  <c r="H169" i="9"/>
  <c r="I169" i="9"/>
  <c r="H169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H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H117" i="8"/>
  <c r="I116" i="8"/>
  <c r="I115" i="8"/>
  <c r="I113" i="8"/>
  <c r="I112" i="8"/>
  <c r="I111" i="8"/>
  <c r="I109" i="8"/>
  <c r="I108" i="8"/>
  <c r="I107" i="8"/>
  <c r="I106" i="8"/>
  <c r="I105" i="8"/>
  <c r="I104" i="8"/>
  <c r="I102" i="8"/>
  <c r="I101" i="8"/>
  <c r="I100" i="8"/>
  <c r="I99" i="8"/>
  <c r="I98" i="8"/>
  <c r="I97" i="8"/>
  <c r="I95" i="8"/>
  <c r="I94" i="8"/>
  <c r="I92" i="8"/>
  <c r="I91" i="8"/>
  <c r="I90" i="8"/>
  <c r="I89" i="8"/>
  <c r="I88" i="8"/>
  <c r="I87" i="8"/>
  <c r="H85" i="8"/>
  <c r="G84" i="8"/>
  <c r="I84" i="8" s="1"/>
  <c r="G83" i="8"/>
  <c r="I83" i="8" s="1"/>
  <c r="G81" i="8"/>
  <c r="I81" i="8" s="1"/>
  <c r="G80" i="8"/>
  <c r="I80" i="8" s="1"/>
  <c r="G79" i="8"/>
  <c r="I79" i="8" s="1"/>
  <c r="G77" i="8"/>
  <c r="I77" i="8" s="1"/>
  <c r="G76" i="8"/>
  <c r="I76" i="8" s="1"/>
  <c r="G75" i="8"/>
  <c r="I75" i="8" s="1"/>
  <c r="G74" i="8"/>
  <c r="I74" i="8" s="1"/>
  <c r="G73" i="8"/>
  <c r="I73" i="8" s="1"/>
  <c r="G72" i="8"/>
  <c r="I72" i="8" s="1"/>
  <c r="G70" i="8"/>
  <c r="I70" i="8" s="1"/>
  <c r="G69" i="8"/>
  <c r="I69" i="8" s="1"/>
  <c r="G68" i="8"/>
  <c r="I68" i="8" s="1"/>
  <c r="G67" i="8"/>
  <c r="I67" i="8" s="1"/>
  <c r="G66" i="8"/>
  <c r="I66" i="8" s="1"/>
  <c r="G65" i="8"/>
  <c r="I65" i="8" s="1"/>
  <c r="G63" i="8"/>
  <c r="I63" i="8" s="1"/>
  <c r="G62" i="8"/>
  <c r="I62" i="8" s="1"/>
  <c r="G60" i="8"/>
  <c r="I60" i="8" s="1"/>
  <c r="G59" i="8"/>
  <c r="I59" i="8" s="1"/>
  <c r="G58" i="8"/>
  <c r="I58" i="8" s="1"/>
  <c r="G57" i="8"/>
  <c r="I57" i="8" s="1"/>
  <c r="G56" i="8"/>
  <c r="I56" i="8" s="1"/>
  <c r="G55" i="8"/>
  <c r="I55" i="8" s="1"/>
  <c r="H53" i="8"/>
  <c r="G52" i="8"/>
  <c r="I52" i="8" s="1"/>
  <c r="G51" i="8"/>
  <c r="I51" i="8" s="1"/>
  <c r="G50" i="8"/>
  <c r="I50" i="8" s="1"/>
  <c r="G48" i="8"/>
  <c r="I48" i="8" s="1"/>
  <c r="G47" i="8"/>
  <c r="I47" i="8" s="1"/>
  <c r="H46" i="8"/>
  <c r="H167" i="8" s="1"/>
  <c r="G45" i="8"/>
  <c r="I45" i="8" s="1"/>
  <c r="G44" i="8"/>
  <c r="I44" i="8" s="1"/>
  <c r="G43" i="8"/>
  <c r="I43" i="8" s="1"/>
  <c r="G41" i="8"/>
  <c r="I41" i="8" s="1"/>
  <c r="G40" i="8"/>
  <c r="I40" i="8" s="1"/>
  <c r="G39" i="8"/>
  <c r="I39" i="8" s="1"/>
  <c r="G38" i="8"/>
  <c r="I38" i="8" s="1"/>
  <c r="G37" i="8"/>
  <c r="I37" i="8" s="1"/>
  <c r="G36" i="8"/>
  <c r="I36" i="8" s="1"/>
  <c r="G35" i="8"/>
  <c r="I35" i="8" s="1"/>
  <c r="G33" i="8"/>
  <c r="I33" i="8" s="1"/>
  <c r="G32" i="8"/>
  <c r="I32" i="8" s="1"/>
  <c r="G31" i="8"/>
  <c r="I31" i="8" s="1"/>
  <c r="G30" i="8"/>
  <c r="I30" i="8" s="1"/>
  <c r="G29" i="8"/>
  <c r="I29" i="8" s="1"/>
  <c r="G28" i="8"/>
  <c r="I28" i="8" s="1"/>
  <c r="G26" i="8"/>
  <c r="I26" i="8" s="1"/>
  <c r="G25" i="8"/>
  <c r="I25" i="8" s="1"/>
  <c r="G23" i="8"/>
  <c r="I23" i="8" s="1"/>
  <c r="G22" i="8"/>
  <c r="I22" i="8" s="1"/>
  <c r="G21" i="8"/>
  <c r="I21" i="8" s="1"/>
  <c r="G20" i="8"/>
  <c r="I20" i="8" s="1"/>
  <c r="G19" i="8"/>
  <c r="G18" i="8"/>
  <c r="I18" i="8" s="1"/>
  <c r="G17" i="8"/>
  <c r="I17" i="8" s="1"/>
  <c r="G16" i="8"/>
  <c r="G15" i="8"/>
  <c r="I15" i="8" s="1"/>
  <c r="G14" i="8"/>
  <c r="I14" i="8" s="1"/>
  <c r="H12" i="8"/>
  <c r="H6" i="8"/>
  <c r="H171" i="8" s="1"/>
  <c r="H4" i="8"/>
  <c r="H3" i="8"/>
  <c r="H2" i="8"/>
  <c r="I24" i="7"/>
  <c r="S24" i="7"/>
  <c r="N24" i="7"/>
  <c r="D24" i="7"/>
  <c r="S3" i="7"/>
  <c r="N3" i="7"/>
  <c r="I3" i="7"/>
  <c r="D3" i="7"/>
  <c r="Q1" i="9" l="1"/>
  <c r="I167" i="9"/>
  <c r="I6" i="8"/>
  <c r="I171" i="8" s="1"/>
  <c r="H168" i="8"/>
  <c r="I4" i="8"/>
  <c r="I2" i="8"/>
  <c r="N6" i="8" s="1"/>
  <c r="O2" i="8" l="1"/>
  <c r="O3" i="8"/>
  <c r="P6" i="8"/>
  <c r="I3" i="8"/>
  <c r="I169" i="8" s="1"/>
  <c r="N8" i="8"/>
  <c r="N7" i="8"/>
  <c r="N5" i="8"/>
  <c r="N4" i="8"/>
  <c r="N3" i="8"/>
  <c r="N2" i="8"/>
  <c r="P2" i="9"/>
  <c r="O5" i="9"/>
  <c r="Q3" i="9"/>
  <c r="P4" i="9"/>
  <c r="O2" i="9"/>
  <c r="P5" i="9"/>
  <c r="I166" i="9"/>
  <c r="O1" i="9"/>
  <c r="O4" i="9"/>
  <c r="Q5" i="9"/>
  <c r="P1" i="9"/>
  <c r="P3" i="9"/>
  <c r="Q2" i="9"/>
  <c r="O3" i="9"/>
  <c r="Q4" i="9"/>
  <c r="N3" i="9"/>
  <c r="Q9" i="9"/>
  <c r="I168" i="9"/>
  <c r="N1" i="9"/>
  <c r="N2" i="9"/>
  <c r="N6" i="9"/>
  <c r="N4" i="9"/>
  <c r="I165" i="9"/>
  <c r="N5" i="9"/>
  <c r="I5" i="8"/>
  <c r="I170" i="8" s="1"/>
  <c r="I167" i="8"/>
  <c r="Q7" i="8"/>
  <c r="O5" i="8"/>
  <c r="P7" i="8"/>
  <c r="Q6" i="8"/>
  <c r="Q2" i="8"/>
  <c r="O7" i="8"/>
  <c r="Q4" i="8"/>
  <c r="I168" i="8"/>
  <c r="P4" i="8"/>
  <c r="O4" i="8"/>
  <c r="P2" i="8"/>
  <c r="P5" i="8"/>
  <c r="Q5" i="8"/>
  <c r="P3" i="8"/>
  <c r="O6" i="8"/>
  <c r="Q3" i="8"/>
  <c r="Q11" i="8"/>
</calcChain>
</file>

<file path=xl/sharedStrings.xml><?xml version="1.0" encoding="utf-8"?>
<sst xmlns="http://schemas.openxmlformats.org/spreadsheetml/2006/main" count="956" uniqueCount="506">
  <si>
    <t>Code</t>
  </si>
  <si>
    <t>Description</t>
  </si>
  <si>
    <t>Barcode</t>
  </si>
  <si>
    <t>Quantity</t>
  </si>
  <si>
    <t>Total</t>
  </si>
  <si>
    <t>CC-XP50M01</t>
  </si>
  <si>
    <t>CC-XP100M01</t>
  </si>
  <si>
    <t>CC-1872P50F01</t>
  </si>
  <si>
    <t>CC-1872P100F01</t>
  </si>
  <si>
    <t>CC-NB7P50F01</t>
  </si>
  <si>
    <t>CC-NB7P50M01</t>
  </si>
  <si>
    <t>CC-NB8P50F01</t>
  </si>
  <si>
    <t>CC-NB8P50M01</t>
  </si>
  <si>
    <t>CC-CP50M01</t>
  </si>
  <si>
    <t>CC-CP100M01</t>
  </si>
  <si>
    <t>CC-LP50F01</t>
  </si>
  <si>
    <t>CC-IP50F01</t>
  </si>
  <si>
    <t>CC-VP50M01</t>
  </si>
  <si>
    <t>CC-EP50M01</t>
  </si>
  <si>
    <t>CC-CDPE75F01</t>
  </si>
  <si>
    <t>CC-CDPH75M01</t>
  </si>
  <si>
    <t>CC-JKPE75F01</t>
  </si>
  <si>
    <t>CC-JKPH75M01</t>
  </si>
  <si>
    <t>Testers</t>
  </si>
  <si>
    <t>CC-1872P50F02</t>
  </si>
  <si>
    <t>CC-XP50M02</t>
  </si>
  <si>
    <t>CC-CP50M02</t>
  </si>
  <si>
    <t>CC-LP50F02</t>
  </si>
  <si>
    <t>CC-LP50M02</t>
  </si>
  <si>
    <t>CC-IP50F02</t>
  </si>
  <si>
    <t>CC-VP50M02</t>
  </si>
  <si>
    <t>CC-EP50M02</t>
  </si>
  <si>
    <t>CC-NB7P50F02</t>
  </si>
  <si>
    <t>CC-NB7P50M02</t>
  </si>
  <si>
    <t>CC-NB8P50F02</t>
  </si>
  <si>
    <t>CC-NB8P50M02</t>
  </si>
  <si>
    <t>CC-CDPE75F02</t>
  </si>
  <si>
    <t>CC-CDPH75M02</t>
  </si>
  <si>
    <t>CC-JKPE75F02</t>
  </si>
  <si>
    <t>CC-JKPH75M02</t>
  </si>
  <si>
    <t>Samples</t>
  </si>
  <si>
    <t>CC-LPF03</t>
  </si>
  <si>
    <t>Private Collection L  Floral Chypre sample 1.5ml (Pack of 50)</t>
  </si>
  <si>
    <t>CC-EPM03</t>
  </si>
  <si>
    <t>Private Collection E Gourmande Oriental sample 1.5ml (Pack of 50)</t>
  </si>
  <si>
    <t>CC-NB8P03</t>
  </si>
  <si>
    <t>CC-CDPEF03</t>
  </si>
  <si>
    <t>CC-AAB03</t>
  </si>
  <si>
    <t>Addictive Arts Generic Sample Box</t>
  </si>
  <si>
    <t>Point of Sale</t>
  </si>
  <si>
    <t>CC-OCTS04</t>
  </si>
  <si>
    <t>CC-NBTS04</t>
  </si>
  <si>
    <t>CC-PCTS04</t>
  </si>
  <si>
    <t>CC-BCB04</t>
  </si>
  <si>
    <t>CC-GL04</t>
  </si>
  <si>
    <t>CC-NB20P50F01</t>
  </si>
  <si>
    <t>CC-NB20P50M01</t>
  </si>
  <si>
    <t>CC-NB21P50F01</t>
  </si>
  <si>
    <t>CC-NB21P50M01</t>
  </si>
  <si>
    <t>CC-NB20P03</t>
  </si>
  <si>
    <t>CC-NB21P03</t>
  </si>
  <si>
    <t>CC-NB20P50F02</t>
  </si>
  <si>
    <t>CC-NB20P50M02</t>
  </si>
  <si>
    <t>CC-NB21P50F02</t>
  </si>
  <si>
    <t>CC-NB21P50M02</t>
  </si>
  <si>
    <t>Personalised Black Tissue Paper (Pack of 100)</t>
  </si>
  <si>
    <t>CC-CCRIB50</t>
  </si>
  <si>
    <t>Clive Christian Ribbon (50 metres)</t>
  </si>
  <si>
    <t>CC-TRBK7-5C01</t>
  </si>
  <si>
    <t>CC-1872P7-5F01</t>
  </si>
  <si>
    <t>CC-XP7-5F01</t>
  </si>
  <si>
    <t>CC-CP7-5M01</t>
  </si>
  <si>
    <t>CC-NB7P7-5M01</t>
  </si>
  <si>
    <t>CC-ICNP7-5S01</t>
  </si>
  <si>
    <t>CC-OCPT10F01</t>
  </si>
  <si>
    <t>CC-OCPT10M01</t>
  </si>
  <si>
    <t>CC-NO1P50RF01</t>
  </si>
  <si>
    <t>CC-NO1P50RM01</t>
  </si>
  <si>
    <t>CC-XP50RF01</t>
  </si>
  <si>
    <t>CC-XP100RF01</t>
  </si>
  <si>
    <t>CC-1872P50RM01</t>
  </si>
  <si>
    <t>CC-1872P100RM01</t>
  </si>
  <si>
    <t>CC-ATWP7-5S01</t>
  </si>
  <si>
    <t>CC-XP50RF02</t>
  </si>
  <si>
    <t>CC-NO1P50RF02</t>
  </si>
  <si>
    <t>CC-NO1P50RM02</t>
  </si>
  <si>
    <t>CC-1872P50RM02</t>
  </si>
  <si>
    <t>CC-MRNP50N01</t>
  </si>
  <si>
    <t>CC-NRLIP50N01</t>
  </si>
  <si>
    <t>CC-MRNP50N02</t>
  </si>
  <si>
    <t>CC-NRLIP50N02</t>
  </si>
  <si>
    <t>CC-GENJKT03</t>
  </si>
  <si>
    <t>Clive Christian Branded Generic Sample Jacket</t>
  </si>
  <si>
    <t>CC-XP2F03</t>
  </si>
  <si>
    <t>Original Collecton X Feminine sample 2ml (Pack of 25)</t>
  </si>
  <si>
    <t>CC-XP2M03</t>
  </si>
  <si>
    <t>CC-1872P2F03</t>
  </si>
  <si>
    <t>Original Collecton 1872 Feminine sample 2ml (Pack of 25)</t>
  </si>
  <si>
    <t>CC-1872P2M03</t>
  </si>
  <si>
    <t>CC-NO1PRF03</t>
  </si>
  <si>
    <t>Original Collecton No 1 Feminine sample 1.5ml (Pack of 50) (Lyral Free)</t>
  </si>
  <si>
    <t>CC-NO1PRM03</t>
  </si>
  <si>
    <t>CC-MRNP02N02</t>
  </si>
  <si>
    <t>CC-NRLI02N02</t>
  </si>
  <si>
    <t>CC-CP2M03</t>
  </si>
  <si>
    <t>Private Collection C Woody Leather sample 2ml (Pack of 25)</t>
  </si>
  <si>
    <t>CC-IP2F03</t>
  </si>
  <si>
    <t>Private Collection I Woody Floral sample 2ml (Pack of 25)</t>
  </si>
  <si>
    <t>CC-VP2M03</t>
  </si>
  <si>
    <t>Private Collection V Amber Fougere sample 2ml (Pack of 25)</t>
  </si>
  <si>
    <t>CC-NB7P2F03</t>
  </si>
  <si>
    <t>Noble Collection Queen Anne Cosmos Flower 2ml (Pack of 25)</t>
  </si>
  <si>
    <t>CC-NB7P2M03</t>
  </si>
  <si>
    <t>Noble Collection Queen Anne Rock Rose 2ml (Pack of 25)</t>
  </si>
  <si>
    <t>Noble Collection Rococo Magnolia &amp; Immortelle samples in Box (2 x 1.5ml)</t>
  </si>
  <si>
    <t>Noble Collection Art Nouveau Water Lily &amp; Papyrus samples in Box (2 x 1.5ml)</t>
  </si>
  <si>
    <t>Noble Collection Art Deco Vanilla Orchid &amp; Papyrus samples in Box (2 x 1.5ml)</t>
  </si>
  <si>
    <t xml:space="preserve">Chasing the Dragon Euphoric Samples 1.5ml </t>
  </si>
  <si>
    <t>CC-CDPH2M03</t>
  </si>
  <si>
    <t>Chasing the Dragon Hypnotic Samples 2ml (Pack of 25)</t>
  </si>
  <si>
    <t>CC-JKPE2F03</t>
  </si>
  <si>
    <t>Jump Up and Kiss Me Ecstatic Samples 2ml (Pack of 25)</t>
  </si>
  <si>
    <t>CC-JKPH2M03</t>
  </si>
  <si>
    <t>Jump Up and Kiss Me Hedonistic  Samples 2ml (Pack of 25)</t>
  </si>
  <si>
    <t>CC-BLKTP</t>
  </si>
  <si>
    <t>CC-LBG04</t>
  </si>
  <si>
    <t>Luxury Carrier Bag Large</t>
  </si>
  <si>
    <t>CC-SBG04</t>
  </si>
  <si>
    <t>Luxury Carrier Bag Small</t>
  </si>
  <si>
    <t>RRP</t>
  </si>
  <si>
    <t>NSV Order Total</t>
  </si>
  <si>
    <t>Saleable Total</t>
  </si>
  <si>
    <t>FOC Allowance %</t>
  </si>
  <si>
    <t>Original Collection 1872 Mandarin 2ml sample in Jacket - NEW</t>
  </si>
  <si>
    <t>Original Collection X Neroli 2ml sample in Jacket - NEW</t>
  </si>
  <si>
    <t>SKU Code</t>
  </si>
  <si>
    <t>CC-NO1P50F01</t>
  </si>
  <si>
    <t>CC-NO1P50M01</t>
  </si>
  <si>
    <t>CC-XP50F01</t>
  </si>
  <si>
    <t>CC-XP100F01</t>
  </si>
  <si>
    <t>CC-1872P50M01</t>
  </si>
  <si>
    <t>CC-1872P100M01</t>
  </si>
  <si>
    <t>CC-CP50F01</t>
  </si>
  <si>
    <t>CC-CP100F01</t>
  </si>
  <si>
    <t>CC-LP50M01</t>
  </si>
  <si>
    <t>CC-IP50M01</t>
  </si>
  <si>
    <t>CC-VP50F01</t>
  </si>
  <si>
    <t>CC-EP50F01</t>
  </si>
  <si>
    <t>CC-VDPM75F01</t>
  </si>
  <si>
    <t>CC-VDPP75M01</t>
  </si>
  <si>
    <t>CC-PCPT10F01</t>
  </si>
  <si>
    <t>CC-PCPT10M01</t>
  </si>
  <si>
    <t>New Products 2020</t>
  </si>
  <si>
    <t>CC-NO1P50F02</t>
  </si>
  <si>
    <t>CC-NO1P50M02</t>
  </si>
  <si>
    <t>CC-XP50F02</t>
  </si>
  <si>
    <t>CC-1872P50M02</t>
  </si>
  <si>
    <t>CC-CP50F02</t>
  </si>
  <si>
    <t>CC-IP50M02</t>
  </si>
  <si>
    <t>CC-VP50F02</t>
  </si>
  <si>
    <t>CC-EP50F02</t>
  </si>
  <si>
    <t>CC-VDPM75F02</t>
  </si>
  <si>
    <t>CC-VDPP75M02</t>
  </si>
  <si>
    <t>US$</t>
  </si>
  <si>
    <t>CC-CPSF03</t>
  </si>
  <si>
    <t>CC-LPS03</t>
  </si>
  <si>
    <t>n/a</t>
  </si>
  <si>
    <t>CC-VPS03</t>
  </si>
  <si>
    <t>CC-EPS03</t>
  </si>
  <si>
    <t>CC-VDPMF03</t>
  </si>
  <si>
    <t>CC-VDPP2M03</t>
  </si>
  <si>
    <t>Grand Total</t>
  </si>
  <si>
    <t>Original Collection</t>
  </si>
  <si>
    <t>Noble Collection</t>
  </si>
  <si>
    <t>Local Currency</t>
  </si>
  <si>
    <t>Private Collection</t>
  </si>
  <si>
    <t xml:space="preserve"> $               -  </t>
  </si>
  <si>
    <t xml:space="preserve"> $          30.00</t>
  </si>
  <si>
    <t>Original Collecton X Masculine sample 2ml (Pack of 25)</t>
  </si>
  <si>
    <t>Original Collecton 1872 Masculine sample 2ml (Pack of 25)</t>
  </si>
  <si>
    <t xml:space="preserve"> $          66.00</t>
  </si>
  <si>
    <t>Original Collecton No 1 Masculine sample 1.5ml (Pack of 50) (Lyral Free)</t>
  </si>
  <si>
    <t xml:space="preserve"> $            2.50</t>
  </si>
  <si>
    <t>CC-CPF03</t>
  </si>
  <si>
    <t>Private Collection C Green Floral sample 2ml Singles</t>
  </si>
  <si>
    <t>CC-LPM03</t>
  </si>
  <si>
    <t>Private Collection L Woody Oriental sample 1.5ml (Pack of 50)</t>
  </si>
  <si>
    <t>CC-IPM03</t>
  </si>
  <si>
    <t>Private Collection I Amber Oriental sample 1.5ml (Pack of 50)</t>
  </si>
  <si>
    <t>CC-VPF03</t>
  </si>
  <si>
    <t>Private Collection V Fruity Floral sample 2ml (Pack of 50)</t>
  </si>
  <si>
    <t>CC-EPF03</t>
  </si>
  <si>
    <t>Private Collection E Green Fougere sample 2ml (Pack of 50)</t>
  </si>
  <si>
    <t xml:space="preserve"> $          40.00</t>
  </si>
  <si>
    <t xml:space="preserve"> $            3.50</t>
  </si>
  <si>
    <t>Vision In a Dream Mesmeric Feminine samples 1.5ml (Pack of 50)</t>
  </si>
  <si>
    <t>CC-VDPPM03</t>
  </si>
  <si>
    <t>Vision In a Dream Psychedelic Masculine samples 1.5ml (Pack of 50)</t>
  </si>
  <si>
    <t>POS %</t>
  </si>
  <si>
    <t>Coef</t>
  </si>
  <si>
    <t>Exworks</t>
  </si>
  <si>
    <t>Crown Collection</t>
  </si>
  <si>
    <t>CC-CABP50N01</t>
  </si>
  <si>
    <t>CC-CABP50N02</t>
  </si>
  <si>
    <t>CC-CABP25N03</t>
  </si>
  <si>
    <t>CC-CABF50N04</t>
  </si>
  <si>
    <t>GWP's</t>
  </si>
  <si>
    <t>CC-BCBL04</t>
  </si>
  <si>
    <t>Gift Sets</t>
  </si>
  <si>
    <t>CC-CCMASP50N01</t>
  </si>
  <si>
    <t>CC-CCMASP50N02</t>
  </si>
  <si>
    <t>CC-CCMAS25N03</t>
  </si>
  <si>
    <t>CC-CCMASF50N04</t>
  </si>
  <si>
    <t>CC-JKPE50F01</t>
  </si>
  <si>
    <t>CC-JKPE50F02</t>
  </si>
  <si>
    <t>CC-JKPH50M02</t>
  </si>
  <si>
    <t>CC-JKPE50F04</t>
  </si>
  <si>
    <t>CC-JKPH50M04</t>
  </si>
  <si>
    <t>Clive Christian Blotters (Pack of 100)</t>
  </si>
  <si>
    <t>Jump Up and Kiss Me Ecstatic 50ml</t>
  </si>
  <si>
    <t>Jump Up and Kiss Me Hedonistic 50ml</t>
  </si>
  <si>
    <t>CC-NO1P25M03</t>
  </si>
  <si>
    <t>CC-LSP25F03</t>
  </si>
  <si>
    <t>CC-NB7SP25F03</t>
  </si>
  <si>
    <t>CC-JKSPE25F03</t>
  </si>
  <si>
    <t>CC-JKSPH25M03</t>
  </si>
  <si>
    <t>CC-NO1P50LF01</t>
  </si>
  <si>
    <t>CC-XP50RLF01</t>
  </si>
  <si>
    <t>CC-XP100LF01</t>
  </si>
  <si>
    <t>CC-XP50LM01</t>
  </si>
  <si>
    <t>CC-XP100LM01</t>
  </si>
  <si>
    <t>CC-1872P50LF01</t>
  </si>
  <si>
    <t>CC-1872P50LM01</t>
  </si>
  <si>
    <t>CC-1872P100LM01</t>
  </si>
  <si>
    <t>CC-NB7P50LM01</t>
  </si>
  <si>
    <t>CC-NB8P50LF01</t>
  </si>
  <si>
    <t>CC-NB8P50LM01</t>
  </si>
  <si>
    <t>CC-CP50LM01</t>
  </si>
  <si>
    <t>CC-IP50LF01</t>
  </si>
  <si>
    <t>CC-VP50LM01</t>
  </si>
  <si>
    <t>CC-NB7P50LM02</t>
  </si>
  <si>
    <t>CC-NO1P50LF02</t>
  </si>
  <si>
    <t>CC-XP50RLF02</t>
  </si>
  <si>
    <t>CC-XP50LM02</t>
  </si>
  <si>
    <t>CC-1872P50LF02</t>
  </si>
  <si>
    <t>CC-1872P50LM02</t>
  </si>
  <si>
    <t>CC-NB8P50LM02</t>
  </si>
  <si>
    <t>CC-CP50LM02</t>
  </si>
  <si>
    <t>CC-IP50LF02</t>
  </si>
  <si>
    <t>CC-OCPT10LF01</t>
  </si>
  <si>
    <t>CC-OCPT10LM01</t>
  </si>
  <si>
    <t>Addictive Arts  Collection</t>
  </si>
  <si>
    <t xml:space="preserve">Customer Name: </t>
  </si>
  <si>
    <t>Payment conditions:</t>
  </si>
  <si>
    <t>CC-NB21P50AN01</t>
  </si>
  <si>
    <t>Launching Feb</t>
  </si>
  <si>
    <t>CC-NB21P50AN02</t>
  </si>
  <si>
    <t>CC-NB21P25AN03</t>
  </si>
  <si>
    <t>CC-NB21P50AN04</t>
  </si>
  <si>
    <t>CC-NB21P50BN04</t>
  </si>
  <si>
    <t>CC-NBXXIFPIT</t>
  </si>
  <si>
    <t>CC-1872P100LF01</t>
  </si>
  <si>
    <t>CC-1872SP25LM03</t>
  </si>
  <si>
    <t>CC-1872SP25LF03</t>
  </si>
  <si>
    <t>CC-XSP25LF03</t>
  </si>
  <si>
    <t>CC-NO1P25LF03</t>
  </si>
  <si>
    <t>CC-NB7SP25LM03</t>
  </si>
  <si>
    <t>CC-NB8P25LF03</t>
  </si>
  <si>
    <t>CC-NB8P25LM03</t>
  </si>
  <si>
    <t>CC-ISP25LF03</t>
  </si>
  <si>
    <t>CC-VSP25LM03</t>
  </si>
  <si>
    <t>CC-1872P50LF04</t>
  </si>
  <si>
    <t>CC-1872P50LM04</t>
  </si>
  <si>
    <t>CC-CF50M04</t>
  </si>
  <si>
    <t>CC-IF50F04</t>
  </si>
  <si>
    <t>CC-NB7P50F04</t>
  </si>
  <si>
    <t>CC-NB7P50LM04</t>
  </si>
  <si>
    <t>CC-NB8P50LF04</t>
  </si>
  <si>
    <t>CC-NB8P50LM04</t>
  </si>
  <si>
    <t>CC-NO1P50LF04</t>
  </si>
  <si>
    <t>CC-NO1P50RM04</t>
  </si>
  <si>
    <t>CC-VF50M04</t>
  </si>
  <si>
    <t>CC-XP50LM04</t>
  </si>
  <si>
    <t>CC-XP50RLF04</t>
  </si>
  <si>
    <t>CC-JC50N01</t>
  </si>
  <si>
    <t>CC-JC50N02</t>
  </si>
  <si>
    <t>CC-JC50N04</t>
  </si>
  <si>
    <t>CC-XSP25LM03</t>
  </si>
  <si>
    <t>CC-50RIB22</t>
  </si>
  <si>
    <t>CC-1872T</t>
  </si>
  <si>
    <t>CC-N1T</t>
  </si>
  <si>
    <t>CC-XT</t>
  </si>
  <si>
    <t>CC-JC25N03</t>
  </si>
  <si>
    <t> 5023984011744</t>
  </si>
  <si>
    <t>CC-CCT1001</t>
  </si>
  <si>
    <t xml:space="preserve">Crown Collection Travellers Set (3x10ml) </t>
  </si>
  <si>
    <t>CC-PCE5001</t>
  </si>
  <si>
    <t>Coef POSM</t>
  </si>
  <si>
    <t>CC-ITPROMOPCE</t>
  </si>
  <si>
    <t>CC-PCE5002</t>
  </si>
  <si>
    <t>CC-OCN1M10</t>
  </si>
  <si>
    <t>CC-OCN1F10</t>
  </si>
  <si>
    <t>CC-OC1872M10</t>
  </si>
  <si>
    <t>CC-OC1872F10</t>
  </si>
  <si>
    <t>CC-OCXM10</t>
  </si>
  <si>
    <t>CC-OCXF10</t>
  </si>
  <si>
    <t>CC-150ANN50LNF01</t>
  </si>
  <si>
    <t>CC-150ANN50LNM01</t>
  </si>
  <si>
    <t>CC-NB21P50BNN01</t>
  </si>
  <si>
    <t>CC-LP50NF01</t>
  </si>
  <si>
    <t>CC-JKPH50NM01</t>
  </si>
  <si>
    <t>Anniversary Collection</t>
  </si>
  <si>
    <t>150 Anniversary Timeless 50ml</t>
  </si>
  <si>
    <t>Prenotabile da NOV'24</t>
  </si>
  <si>
    <t>Prenotabile da GEN'25</t>
  </si>
  <si>
    <t>No1  Feminine 50ml</t>
  </si>
  <si>
    <t xml:space="preserve">No1  Masculine 50ml </t>
  </si>
  <si>
    <t>X Feminine 50ml</t>
  </si>
  <si>
    <t xml:space="preserve">X Feminine 100ml </t>
  </si>
  <si>
    <t>X Masculine 50ml</t>
  </si>
  <si>
    <t>X Masculine 100ml</t>
  </si>
  <si>
    <t>1872 Feminine 50ml</t>
  </si>
  <si>
    <t>1872 Feminine 100ml</t>
  </si>
  <si>
    <t>1872 Masculine 50ml</t>
  </si>
  <si>
    <t>1872 Masculine 100ml</t>
  </si>
  <si>
    <t>VII Cosmos Flower 50ml</t>
  </si>
  <si>
    <t>VII Rock Rose 50ml</t>
  </si>
  <si>
    <t>VIII Magnolia 50ml</t>
  </si>
  <si>
    <t>VIII Immortelle 50ml</t>
  </si>
  <si>
    <t>XXI BlondeAmber 50ml</t>
  </si>
  <si>
    <t>XXI Amberwood 50ml</t>
  </si>
  <si>
    <t>L Floral Chypre  50ml</t>
  </si>
  <si>
    <t>Crab Apple Blossom 50ml</t>
  </si>
  <si>
    <t>Matsukita 50ml</t>
  </si>
  <si>
    <t xml:space="preserve">Original Collection Travellers Set Feminine (3x10ml) </t>
  </si>
  <si>
    <t xml:space="preserve">Original Collection Travellers Set Masculine (3x10ml) </t>
  </si>
  <si>
    <t>VII Cosmos Flower 50ml Tester</t>
  </si>
  <si>
    <t>VII Rock Rose 50ml Tester</t>
  </si>
  <si>
    <t>VIII Magnolia 50ml Tester</t>
  </si>
  <si>
    <t>VIII Immortelle 50ml Tester</t>
  </si>
  <si>
    <t>Crab Apple Blossom 50ml Tester</t>
  </si>
  <si>
    <t>Matsukita 50ml Tester</t>
  </si>
  <si>
    <t>X Feminine 2ml (Pack of 25)</t>
  </si>
  <si>
    <t>X Masculine 2ml (Pack of 25)</t>
  </si>
  <si>
    <t>1872 Feminine 2ml (Pack of 25)</t>
  </si>
  <si>
    <t>1872 Masculine 2ml (Pack of 25)</t>
  </si>
  <si>
    <t>VII Cosmos Flower 2ml (Pack of 25)</t>
  </si>
  <si>
    <t>VII Rock Rose 2ml (Pack of 25)</t>
  </si>
  <si>
    <t>VIII Magnolia 2ml (Pack of 25)</t>
  </si>
  <si>
    <t>VIII Immortelle 2ml (Pack of 25)</t>
  </si>
  <si>
    <t>XXI Art Deco Amberwood 2ml (Pack of 25)</t>
  </si>
  <si>
    <t>XXI Art Deco Blonde Amber 2ml (Pack of 25)</t>
  </si>
  <si>
    <t>C Woody Leather 2ml (Pack of 25)</t>
  </si>
  <si>
    <t>I Woody Floral 2ml (Pack of 25)</t>
  </si>
  <si>
    <t>V Amber Fougere 2ml (Pack of 25)</t>
  </si>
  <si>
    <t>No1 Feminine 10ml</t>
  </si>
  <si>
    <t xml:space="preserve">X Feminine 10ml </t>
  </si>
  <si>
    <t>X Masculine 10ml</t>
  </si>
  <si>
    <t>1872 Feminine 10ml</t>
  </si>
  <si>
    <t>1872 Masculine 10ml</t>
  </si>
  <si>
    <t>No1 Masculine 10ml</t>
  </si>
  <si>
    <t>Crab Apple 10ml</t>
  </si>
  <si>
    <t>Matsukita 10ml</t>
  </si>
  <si>
    <t>Town &amp; Country 10ml</t>
  </si>
  <si>
    <t>SHOWCARD15024</t>
  </si>
  <si>
    <t xml:space="preserve">150 Anniversary Contemporary 50ml </t>
  </si>
  <si>
    <t>150 Anniversary Contemporary 2ml (Pack of 25)</t>
  </si>
  <si>
    <t>150 Anniversary Timeless 2ml (Pack of 25)</t>
  </si>
  <si>
    <t>No1  Feminine 2ml (Pack of 25)</t>
  </si>
  <si>
    <t>No1  Masculine 2ml (Pack of 25)</t>
  </si>
  <si>
    <t>No1  Feminine 50ml Factice</t>
  </si>
  <si>
    <t>No1 Masculine 50ml Factice</t>
  </si>
  <si>
    <t>X Feminine 50ml Factice</t>
  </si>
  <si>
    <t>X Masculine 50ml Factice</t>
  </si>
  <si>
    <t>1872 Feminine 50ml Factice</t>
  </si>
  <si>
    <t>1872 Masculine 50ml Factice</t>
  </si>
  <si>
    <t>XXI Blonde Amber 50ml Factice</t>
  </si>
  <si>
    <t>XXI Amberwood 50ml Factice</t>
  </si>
  <si>
    <t>VII Cosmos Flower 50ml Factice</t>
  </si>
  <si>
    <t>VII Rock Rose 50ml Factice</t>
  </si>
  <si>
    <t>VIII Magnolia 50ml Factice</t>
  </si>
  <si>
    <t>VIII Immortelle 50ml Factice</t>
  </si>
  <si>
    <t>V Amber Fougere 50ml Factice</t>
  </si>
  <si>
    <t>I Woody Floral 50ml Factice</t>
  </si>
  <si>
    <t>XXI Art Deco pair Showcard 40x70cm</t>
  </si>
  <si>
    <t>Town and Country Showcard 40x70cm</t>
  </si>
  <si>
    <t>L Red Tea Vetiver Showcard 40x70cm</t>
  </si>
  <si>
    <t xml:space="preserve">Tea 1872 Rose Earl Grey </t>
  </si>
  <si>
    <t>Tea X  Jasmine White</t>
  </si>
  <si>
    <t xml:space="preserve">Tea No1  Premiere Darjeeling </t>
  </si>
  <si>
    <t>CC-ITPROMOPCL</t>
  </si>
  <si>
    <t>FRAGRAZA</t>
  </si>
  <si>
    <t>QTA MIN ORDER</t>
  </si>
  <si>
    <t>VALORE</t>
  </si>
  <si>
    <t>TESTERS</t>
  </si>
  <si>
    <t>SAMPLES</t>
  </si>
  <si>
    <t>PESO PROMO</t>
  </si>
  <si>
    <t>L Red Tea Vetiver 2ml (Pack of 25)</t>
  </si>
  <si>
    <t>L Red Tea Vetiver 50ml Factice</t>
  </si>
  <si>
    <t>150 Anniversary Contemporary 50ml Factice</t>
  </si>
  <si>
    <t>150 Anniversary Timeless 50ml Factice</t>
  </si>
  <si>
    <t>Crab Apple Blossom 50ml Factice</t>
  </si>
  <si>
    <t>Jump Up and Kiss Me Ecstatic 50ml Factice</t>
  </si>
  <si>
    <t>Jump Up and Kiss Me Hedonistic 50ml Factice</t>
  </si>
  <si>
    <t>L Red Tea Vetiver 50ml Tester</t>
  </si>
  <si>
    <t>XXI Blonde Amber 50ml Tester</t>
  </si>
  <si>
    <t>XXI Amberwood 50ml Tester</t>
  </si>
  <si>
    <t>Jump Up and Kiss Me Ecstatic 50ml Tester</t>
  </si>
  <si>
    <t>Jump Up and Kiss Me Hedonistic 50ml Tester</t>
  </si>
  <si>
    <t>No1  Feminine 50ml Tester</t>
  </si>
  <si>
    <t>No1 Masculine 50ml Tester</t>
  </si>
  <si>
    <t>X Feminine 50ml Tester</t>
  </si>
  <si>
    <t>X Masculine 50ml Tester</t>
  </si>
  <si>
    <t>1872 Feminine 50ml Tester</t>
  </si>
  <si>
    <t>1872 Masculine 50ml Tester</t>
  </si>
  <si>
    <t>E Cashmere Musk 50ml Tester</t>
  </si>
  <si>
    <t>V Amber Fougere 50ml Tester</t>
  </si>
  <si>
    <t>I Woody Floral 50ml Tester</t>
  </si>
  <si>
    <t>L Floral Chypre 50ml Tester</t>
  </si>
  <si>
    <t>Town &amp; Country 50ml Tester</t>
  </si>
  <si>
    <t>E Cashmere Musk 50ml Factice</t>
  </si>
  <si>
    <t>CC-LP50NF02</t>
  </si>
  <si>
    <t>CC-LF50NF04</t>
  </si>
  <si>
    <t>CC-LSP25NF03</t>
  </si>
  <si>
    <t>CC-CSP25LM03</t>
  </si>
  <si>
    <t>CC-PCE25N03</t>
  </si>
  <si>
    <t>CC-NB21P25BNN03</t>
  </si>
  <si>
    <t>CC-PCE5004</t>
  </si>
  <si>
    <t>CC-ITPROMOTC</t>
  </si>
  <si>
    <t>E Cashmere Musk 50 ml</t>
  </si>
  <si>
    <t>E Cashmere Musk Showcard 40x70cm</t>
  </si>
  <si>
    <t>150 Anniversary Contemporary 50ml Tester</t>
  </si>
  <si>
    <t>150 Anniversary Timeless 50ml Tester</t>
  </si>
  <si>
    <t>L Red Tea Vetiver 50ml</t>
  </si>
  <si>
    <t>C Woody Leather 50ml</t>
  </si>
  <si>
    <t xml:space="preserve">I Woody Floral 50ml </t>
  </si>
  <si>
    <t xml:space="preserve">V Amber Fougere 50ml </t>
  </si>
  <si>
    <t>C Woody Leather 100ml</t>
  </si>
  <si>
    <t>C Woody Leather 50ml Tester</t>
  </si>
  <si>
    <t>C Woody Leather 50ml Factice</t>
  </si>
  <si>
    <t>Matsukita 50ml Factice</t>
  </si>
  <si>
    <t>Town &amp; Country 50ml Factice</t>
  </si>
  <si>
    <t>150 Anniversary pair Showcard 40x70cm</t>
  </si>
  <si>
    <t>Saleable</t>
  </si>
  <si>
    <t>L Floral Chypre 2ml (Pack of 25)</t>
  </si>
  <si>
    <t>E Cashmere Musk 2ml (Pack of 25)</t>
  </si>
  <si>
    <t>Matsukita 2ml (Pack of 25)</t>
  </si>
  <si>
    <t>Crab Apple Blossom 2ml (Pack of 25)</t>
  </si>
  <si>
    <t>Town &amp; Country (Pack of 25)</t>
  </si>
  <si>
    <t>Jump Up and Kiss Me Ecstatic 2ml (Pack of 25)</t>
  </si>
  <si>
    <t>Jump Up and Kiss Me Hedonistic 2ml (Pack of 25)</t>
  </si>
  <si>
    <t>Addictive Arts Collection</t>
  </si>
  <si>
    <t>SALEABLE</t>
  </si>
  <si>
    <t>TESTER</t>
  </si>
  <si>
    <t>TOTAL POSM</t>
  </si>
  <si>
    <t>Ratio Testers</t>
  </si>
  <si>
    <t>COLLECTION DISTRIBUTION</t>
  </si>
  <si>
    <t>TESTER &amp; SAMPLES investment</t>
  </si>
  <si>
    <t>CC-VP50LNM02</t>
  </si>
  <si>
    <t>CC-NB8P50LNF02</t>
  </si>
  <si>
    <t>CC-NB21P50BNN02</t>
  </si>
  <si>
    <t>Town &amp; Country 50ml</t>
  </si>
  <si>
    <t>CC-150ANN50LNF02</t>
  </si>
  <si>
    <t>CC-150ANN50LNM02</t>
  </si>
  <si>
    <t>CC-150ANNP25NF03</t>
  </si>
  <si>
    <t>CC-150ANNP25NM03</t>
  </si>
  <si>
    <t>CC-150ANN50LNM04</t>
  </si>
  <si>
    <t>CC-150ANN50LNF04</t>
  </si>
  <si>
    <t>CC-CCCABNL10</t>
  </si>
  <si>
    <t>CC-CCNML10</t>
  </si>
  <si>
    <t>CC-CCTCNL10</t>
  </si>
  <si>
    <t>Prenotabile da SET'24</t>
  </si>
  <si>
    <t>Qty Total</t>
  </si>
  <si>
    <t>CC-CP100LM01</t>
  </si>
  <si>
    <t>CC-JKPH50NM02</t>
  </si>
  <si>
    <t>CC-XP100LNM01</t>
  </si>
  <si>
    <t>CC-1872P100LNM01</t>
  </si>
  <si>
    <t>CC-NB7P50LNM01</t>
  </si>
  <si>
    <t>CC-CCMASP50NN01</t>
  </si>
  <si>
    <t>CC-JC50NN01</t>
  </si>
  <si>
    <t>CC-NO1P50LNF02</t>
  </si>
  <si>
    <t>CC-NO1P50RNM02</t>
  </si>
  <si>
    <t>CC-1872P50LNF02</t>
  </si>
  <si>
    <t>CC-1872P50LNM02</t>
  </si>
  <si>
    <t>CC-NB7P50NF02</t>
  </si>
  <si>
    <t>CC-NB8P50LNM02</t>
  </si>
  <si>
    <t>CC-NB21P50ANN02</t>
  </si>
  <si>
    <t>CC-CP50LNM02</t>
  </si>
  <si>
    <t>CC-IP50LNF02</t>
  </si>
  <si>
    <t>CC-PCEN5002</t>
  </si>
  <si>
    <t>CC-CABP50NN02</t>
  </si>
  <si>
    <t>CC-CCMASP50NN02</t>
  </si>
  <si>
    <t>CC-JC50NN02</t>
  </si>
  <si>
    <t>CC-JKPE50NF02</t>
  </si>
  <si>
    <t>CC-XSP25LNF03</t>
  </si>
  <si>
    <t>CC-XSP25LNM03</t>
  </si>
  <si>
    <t>CC-1872SP25LNF03</t>
  </si>
  <si>
    <t>CC-1872SP25LNM03</t>
  </si>
  <si>
    <t>CC-CABP25NN03</t>
  </si>
  <si>
    <t>CC-CCMAS25NN03</t>
  </si>
  <si>
    <t>CC-JC25NN03</t>
  </si>
  <si>
    <t>CC-JKSPH25NM03</t>
  </si>
  <si>
    <t>CC-OCN1NM10</t>
  </si>
  <si>
    <t>CC-OCXNF10</t>
  </si>
  <si>
    <t>CC-OCXNM10</t>
  </si>
  <si>
    <t>CC-OC1872NM10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</si>
</sst>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&quot;£&quot;* #,##0.00_-;\-&quot;£&quot;* #,##0.00_-;_-&quot;£&quot;* &quot;-&quot;??_-;_-@_-"/>
    <numFmt numFmtId="166" formatCode="_-[$£-809]* #,##0.00_-;\-[$£-809]* #,##0.00_-;_-[$£-809]* &quot;-&quot;??_-;_-@_-"/>
    <numFmt numFmtId="167" formatCode="_-[$€-2]\ * #,##0.00_-;\-[$€-2]\ * #,##0.00_-;_-[$€-2]\ * &quot;-&quot;??_-;_-@_-"/>
    <numFmt numFmtId="168" formatCode="_-&quot;€&quot;* #,##0_-;\-&quot;€&quot;* #,##0_-;_-&quot;€&quot;* &quot;-&quot;??_-;_-@_-"/>
    <numFmt numFmtId="169" formatCode="0.0%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Sans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theme="1"/>
      <name val="Gill Sans"/>
      <family val="2"/>
    </font>
    <font>
      <b/>
      <u/>
      <sz val="1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1"/>
      <name val="Sofia Pro Light"/>
      <family val="3"/>
    </font>
    <font>
      <sz val="11"/>
      <color theme="0"/>
      <name val="Sofia Pro Light"/>
      <family val="3"/>
    </font>
    <font>
      <sz val="12"/>
      <color theme="1"/>
      <name val="Sofia Pro Light"/>
      <family val="3"/>
    </font>
    <font>
      <i/>
      <sz val="11"/>
      <color theme="1"/>
      <name val="Sofia Pro Light"/>
      <family val="3"/>
    </font>
    <font>
      <b/>
      <i/>
      <sz val="18"/>
      <color theme="0"/>
      <name val="Sofia Pro Light"/>
      <family val="3"/>
    </font>
    <font>
      <b/>
      <sz val="12"/>
      <color theme="0"/>
      <name val="Sofia Pro Light"/>
      <family val="3"/>
    </font>
    <font>
      <b/>
      <sz val="9"/>
      <color theme="7" tint="-0.499984740745262"/>
      <name val="Sofia Pro Light"/>
      <family val="3"/>
    </font>
    <font>
      <b/>
      <sz val="12"/>
      <color theme="1"/>
      <name val="Sofia Pro Light"/>
      <family val="3"/>
    </font>
    <font>
      <b/>
      <sz val="14"/>
      <color theme="0"/>
      <name val="Sofia Pro Light"/>
      <family val="3"/>
    </font>
    <font>
      <sz val="14"/>
      <color theme="0"/>
      <name val="Sofia Pro Light"/>
      <family val="3"/>
    </font>
    <font>
      <sz val="12"/>
      <color theme="9" tint="-0.249977111117893"/>
      <name val="Sofia Pro Light"/>
      <family val="3"/>
    </font>
    <font>
      <sz val="12"/>
      <color theme="0"/>
      <name val="Sofia Pro Light"/>
      <family val="3"/>
    </font>
    <font>
      <b/>
      <sz val="14"/>
      <color theme="1" tint="0.34998626667073579"/>
      <name val="Sofia Pro Light"/>
      <family val="3"/>
    </font>
    <font>
      <sz val="12"/>
      <color theme="1" tint="0.34998626667073579"/>
      <name val="Sofia Pro Light"/>
      <family val="3"/>
    </font>
    <font>
      <sz val="11"/>
      <color theme="1" tint="0.34998626667073579"/>
      <name val="Sofia Pro Light"/>
      <family val="3"/>
    </font>
    <font>
      <b/>
      <sz val="11"/>
      <color theme="1" tint="0.34998626667073579"/>
      <name val="Sofia Pro Light"/>
      <family val="3"/>
    </font>
    <font>
      <sz val="10"/>
      <color theme="1"/>
      <name val="Sofia Pro Light"/>
      <family val="3"/>
    </font>
    <font>
      <i/>
      <sz val="11"/>
      <color theme="1"/>
      <name val="Calibri"/>
      <family val="2"/>
      <scheme val="minor"/>
    </font>
    <font>
      <b/>
      <sz val="20"/>
      <color theme="0"/>
      <name val="Sofia Pro Light"/>
      <family val="3"/>
    </font>
    <font>
      <b/>
      <sz val="12"/>
      <color theme="1" tint="0.34998626667073579"/>
      <name val="Sofia Pro Light"/>
      <family val="3"/>
    </font>
    <font>
      <b/>
      <sz val="12"/>
      <color theme="7" tint="-0.499984740745262"/>
      <name val="Sofia Pro Light"/>
      <family val="3"/>
    </font>
    <font>
      <sz val="12"/>
      <color theme="7" tint="-0.499984740745262"/>
      <name val="Sofia Pro Light"/>
      <family val="3"/>
    </font>
    <font>
      <sz val="9"/>
      <color theme="7" tint="-0.499984740745262"/>
      <name val="Sofia Pro Light"/>
      <family val="3"/>
    </font>
    <font>
      <b/>
      <sz val="16"/>
      <name val="Sofia Pro Light"/>
      <family val="3"/>
    </font>
    <font>
      <b/>
      <sz val="16"/>
      <color theme="0"/>
      <name val="Sofia Pro Light"/>
      <family val="3"/>
    </font>
    <font>
      <sz val="9"/>
      <color theme="1"/>
      <name val="Sofia Pro Light"/>
      <family val="3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Trellis"/>
    </fill>
    <fill>
      <patternFill patternType="solid">
        <fgColor rgb="FF40404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33CCCC"/>
        <bgColor indexed="64"/>
      </patternFill>
    </fill>
    <fill>
      <patternFill patternType="mediumGray"/>
    </fill>
    <fill>
      <patternFill patternType="mediumGray">
        <bgColor theme="7" tint="0.59999389629810485"/>
      </patternFill>
    </fill>
    <fill>
      <patternFill patternType="mediumGray">
        <bgColor rgb="FF33CCCC"/>
      </patternFill>
    </fill>
    <fill>
      <patternFill patternType="solid">
        <fgColor indexed="6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3366"/>
        <bgColor indexed="64"/>
      </patternFill>
    </fill>
    <fill>
      <patternFill patternType="mediumGray">
        <bgColor rgb="FF003366"/>
      </patternFill>
    </fill>
    <fill>
      <patternFill patternType="solid">
        <fgColor theme="7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/>
      <diagonal/>
    </border>
    <border>
      <left style="medium">
        <color theme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medium">
        <color theme="1"/>
      </left>
      <right/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0" tint="-0.14999847407452621"/>
      </right>
      <top style="thin">
        <color theme="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/>
      <diagonal/>
    </border>
  </borders>
  <cellStyleXfs count="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vertical="center"/>
    </xf>
    <xf numFmtId="1" fontId="4" fillId="3" borderId="11" xfId="1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vertical="center"/>
    </xf>
    <xf numFmtId="1" fontId="4" fillId="3" borderId="13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3" borderId="14" xfId="1" applyFont="1" applyFill="1" applyBorder="1" applyAlignment="1">
      <alignment vertical="center"/>
    </xf>
    <xf numFmtId="1" fontId="4" fillId="3" borderId="15" xfId="1" applyNumberFormat="1" applyFont="1" applyFill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9" fontId="6" fillId="3" borderId="0" xfId="3" applyFont="1" applyFill="1" applyBorder="1" applyAlignment="1">
      <alignment horizontal="left" vertical="center"/>
    </xf>
    <xf numFmtId="9" fontId="6" fillId="3" borderId="0" xfId="3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3" borderId="20" xfId="0" applyFont="1" applyFill="1" applyBorder="1" applyAlignment="1">
      <alignment horizontal="left"/>
    </xf>
    <xf numFmtId="1" fontId="7" fillId="3" borderId="21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7" fillId="3" borderId="23" xfId="0" applyFont="1" applyFill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3" borderId="24" xfId="0" applyFont="1" applyFill="1" applyBorder="1" applyAlignment="1">
      <alignment horizontal="left"/>
    </xf>
    <xf numFmtId="1" fontId="7" fillId="3" borderId="25" xfId="0" applyNumberFormat="1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1" fontId="7" fillId="3" borderId="27" xfId="0" applyNumberFormat="1" applyFont="1" applyFill="1" applyBorder="1" applyAlignment="1">
      <alignment horizontal="center"/>
    </xf>
    <xf numFmtId="1" fontId="8" fillId="3" borderId="28" xfId="0" applyNumberFormat="1" applyFont="1" applyFill="1" applyBorder="1" applyAlignment="1">
      <alignment horizontal="left"/>
    </xf>
    <xf numFmtId="1" fontId="8" fillId="3" borderId="0" xfId="0" applyNumberFormat="1" applyFont="1" applyFill="1" applyAlignment="1">
      <alignment horizontal="center"/>
    </xf>
    <xf numFmtId="1" fontId="8" fillId="3" borderId="29" xfId="0" applyNumberFormat="1" applyFont="1" applyFill="1" applyBorder="1" applyAlignment="1">
      <alignment horizontal="left"/>
    </xf>
    <xf numFmtId="1" fontId="8" fillId="3" borderId="30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left"/>
    </xf>
    <xf numFmtId="1" fontId="7" fillId="3" borderId="32" xfId="0" applyNumberFormat="1" applyFont="1" applyFill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0" xfId="0" applyNumberFormat="1" applyFont="1" applyBorder="1" applyAlignment="1">
      <alignment horizontal="left"/>
    </xf>
    <xf numFmtId="1" fontId="7" fillId="0" borderId="21" xfId="0" applyNumberFormat="1" applyFont="1" applyBorder="1" applyAlignment="1">
      <alignment horizontal="center"/>
    </xf>
    <xf numFmtId="0" fontId="7" fillId="3" borderId="33" xfId="0" applyFont="1" applyFill="1" applyBorder="1" applyAlignment="1">
      <alignment horizontal="left"/>
    </xf>
    <xf numFmtId="1" fontId="7" fillId="3" borderId="34" xfId="0" applyNumberFormat="1" applyFont="1" applyFill="1" applyBorder="1" applyAlignment="1">
      <alignment horizontal="center"/>
    </xf>
    <xf numFmtId="1" fontId="7" fillId="3" borderId="28" xfId="0" applyNumberFormat="1" applyFont="1" applyFill="1" applyBorder="1" applyAlignment="1">
      <alignment horizontal="left"/>
    </xf>
    <xf numFmtId="1" fontId="7" fillId="3" borderId="35" xfId="0" applyNumberFormat="1" applyFont="1" applyFill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166" fontId="10" fillId="0" borderId="0" xfId="0" applyNumberFormat="1" applyFont="1"/>
    <xf numFmtId="167" fontId="10" fillId="0" borderId="0" xfId="0" applyNumberFormat="1" applyFont="1" applyAlignment="1">
      <alignment horizontal="left" vertical="center"/>
    </xf>
    <xf numFmtId="166" fontId="11" fillId="6" borderId="0" xfId="0" applyNumberFormat="1" applyFont="1" applyFill="1" applyAlignment="1">
      <alignment horizontal="center" vertical="center"/>
    </xf>
    <xf numFmtId="167" fontId="11" fillId="6" borderId="0" xfId="2" applyNumberFormat="1" applyFont="1" applyFill="1"/>
    <xf numFmtId="167" fontId="11" fillId="6" borderId="0" xfId="0" applyNumberFormat="1" applyFont="1" applyFill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67" fontId="12" fillId="0" borderId="5" xfId="3" applyNumberFormat="1" applyFont="1" applyFill="1" applyBorder="1" applyAlignment="1">
      <alignment horizontal="left" vertical="center"/>
    </xf>
    <xf numFmtId="9" fontId="10" fillId="0" borderId="6" xfId="3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5" fillId="6" borderId="1" xfId="0" applyFont="1" applyFill="1" applyBorder="1" applyAlignment="1">
      <alignment horizontal="left" vertical="center" wrapText="1"/>
    </xf>
    <xf numFmtId="167" fontId="15" fillId="6" borderId="1" xfId="0" applyNumberFormat="1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>
      <alignment horizontal="center" vertical="center" wrapText="1"/>
    </xf>
    <xf numFmtId="167" fontId="15" fillId="6" borderId="1" xfId="0" applyNumberFormat="1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right" vertical="center" wrapText="1"/>
    </xf>
    <xf numFmtId="9" fontId="15" fillId="6" borderId="0" xfId="3" applyFont="1" applyFill="1" applyBorder="1" applyAlignment="1">
      <alignment horizontal="center" vertical="center" wrapText="1"/>
    </xf>
    <xf numFmtId="166" fontId="15" fillId="6" borderId="0" xfId="0" applyNumberFormat="1" applyFont="1" applyFill="1" applyAlignment="1">
      <alignment horizontal="center" vertical="center" wrapText="1"/>
    </xf>
    <xf numFmtId="167" fontId="15" fillId="6" borderId="0" xfId="0" applyNumberFormat="1" applyFont="1" applyFill="1" applyAlignment="1">
      <alignment horizontal="left" vertical="center" wrapText="1"/>
    </xf>
    <xf numFmtId="167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right" vertical="center" wrapText="1"/>
    </xf>
    <xf numFmtId="166" fontId="15" fillId="6" borderId="3" xfId="0" applyNumberFormat="1" applyFont="1" applyFill="1" applyBorder="1" applyAlignment="1">
      <alignment horizontal="center" vertical="center" wrapText="1"/>
    </xf>
    <xf numFmtId="167" fontId="15" fillId="6" borderId="3" xfId="0" applyNumberFormat="1" applyFont="1" applyFill="1" applyBorder="1" applyAlignment="1">
      <alignment horizontal="left" vertical="center" wrapText="1"/>
    </xf>
    <xf numFmtId="167" fontId="15" fillId="6" borderId="3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167" fontId="12" fillId="6" borderId="0" xfId="0" applyNumberFormat="1" applyFont="1" applyFill="1"/>
    <xf numFmtId="166" fontId="12" fillId="6" borderId="0" xfId="0" applyNumberFormat="1" applyFont="1" applyFill="1"/>
    <xf numFmtId="167" fontId="12" fillId="6" borderId="0" xfId="0" applyNumberFormat="1" applyFont="1" applyFill="1" applyAlignment="1">
      <alignment horizontal="left" vertical="center"/>
    </xf>
    <xf numFmtId="2" fontId="12" fillId="6" borderId="0" xfId="0" applyNumberFormat="1" applyFont="1" applyFill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167" fontId="15" fillId="6" borderId="4" xfId="0" applyNumberFormat="1" applyFont="1" applyFill="1" applyBorder="1" applyAlignment="1">
      <alignment horizontal="center" vertical="center" wrapText="1"/>
    </xf>
    <xf numFmtId="166" fontId="15" fillId="6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6" xfId="0" applyFont="1" applyBorder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167" fontId="12" fillId="0" borderId="5" xfId="3" applyNumberFormat="1" applyFont="1" applyBorder="1" applyAlignment="1">
      <alignment horizontal="center" vertical="center"/>
    </xf>
    <xf numFmtId="167" fontId="12" fillId="0" borderId="5" xfId="3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/>
    </xf>
    <xf numFmtId="167" fontId="12" fillId="0" borderId="6" xfId="3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left" vertical="center"/>
    </xf>
    <xf numFmtId="1" fontId="20" fillId="7" borderId="5" xfId="0" applyNumberFormat="1" applyFont="1" applyFill="1" applyBorder="1" applyAlignment="1">
      <alignment horizontal="center" vertical="center"/>
    </xf>
    <xf numFmtId="167" fontId="20" fillId="7" borderId="5" xfId="3" applyNumberFormat="1" applyFont="1" applyFill="1" applyBorder="1" applyAlignment="1">
      <alignment horizontal="center" vertical="center"/>
    </xf>
    <xf numFmtId="167" fontId="20" fillId="7" borderId="5" xfId="3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1" fontId="12" fillId="4" borderId="5" xfId="0" applyNumberFormat="1" applyFont="1" applyFill="1" applyBorder="1" applyAlignment="1">
      <alignment horizontal="center" vertical="center"/>
    </xf>
    <xf numFmtId="167" fontId="12" fillId="4" borderId="5" xfId="3" applyNumberFormat="1" applyFont="1" applyFill="1" applyBorder="1" applyAlignment="1">
      <alignment horizontal="center" vertical="center"/>
    </xf>
    <xf numFmtId="167" fontId="12" fillId="4" borderId="5" xfId="3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/>
    </xf>
    <xf numFmtId="167" fontId="12" fillId="4" borderId="6" xfId="3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167" fontId="12" fillId="0" borderId="5" xfId="0" applyNumberFormat="1" applyFont="1" applyBorder="1" applyAlignment="1">
      <alignment horizontal="center" vertical="center"/>
    </xf>
    <xf numFmtId="167" fontId="12" fillId="0" borderId="6" xfId="0" applyNumberFormat="1" applyFont="1" applyBorder="1" applyAlignment="1">
      <alignment vertical="center"/>
    </xf>
    <xf numFmtId="0" fontId="21" fillId="7" borderId="6" xfId="0" applyFont="1" applyFill="1" applyBorder="1" applyAlignment="1">
      <alignment horizontal="left" vertical="center"/>
    </xf>
    <xf numFmtId="1" fontId="23" fillId="8" borderId="5" xfId="0" applyNumberFormat="1" applyFont="1" applyFill="1" applyBorder="1" applyAlignment="1">
      <alignment horizontal="center" vertical="center"/>
    </xf>
    <xf numFmtId="167" fontId="23" fillId="8" borderId="5" xfId="3" applyNumberFormat="1" applyFont="1" applyFill="1" applyBorder="1" applyAlignment="1">
      <alignment horizontal="center" vertical="center"/>
    </xf>
    <xf numFmtId="167" fontId="23" fillId="8" borderId="5" xfId="3" applyNumberFormat="1" applyFont="1" applyFill="1" applyBorder="1" applyAlignment="1">
      <alignment horizontal="left" vertical="center"/>
    </xf>
    <xf numFmtId="0" fontId="24" fillId="8" borderId="6" xfId="0" applyFont="1" applyFill="1" applyBorder="1" applyAlignment="1">
      <alignment horizontal="center" vertical="center"/>
    </xf>
    <xf numFmtId="167" fontId="12" fillId="9" borderId="5" xfId="3" applyNumberFormat="1" applyFont="1" applyFill="1" applyBorder="1" applyAlignment="1">
      <alignment horizontal="center" vertical="center"/>
    </xf>
    <xf numFmtId="167" fontId="23" fillId="11" borderId="5" xfId="3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67" fontId="12" fillId="9" borderId="6" xfId="3" applyNumberFormat="1" applyFont="1" applyFill="1" applyBorder="1" applyAlignment="1">
      <alignment horizontal="center" vertical="center"/>
    </xf>
    <xf numFmtId="167" fontId="12" fillId="0" borderId="6" xfId="3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12" borderId="6" xfId="0" applyFont="1" applyFill="1" applyBorder="1" applyAlignment="1">
      <alignment horizontal="left" vertical="center"/>
    </xf>
    <xf numFmtId="1" fontId="12" fillId="12" borderId="6" xfId="0" applyNumberFormat="1" applyFont="1" applyFill="1" applyBorder="1" applyAlignment="1">
      <alignment horizontal="center" vertical="center"/>
    </xf>
    <xf numFmtId="167" fontId="12" fillId="12" borderId="6" xfId="3" applyNumberFormat="1" applyFont="1" applyFill="1" applyBorder="1" applyAlignment="1">
      <alignment horizontal="center" vertical="center"/>
    </xf>
    <xf numFmtId="164" fontId="12" fillId="12" borderId="6" xfId="3" applyNumberFormat="1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167" fontId="12" fillId="10" borderId="6" xfId="3" applyNumberFormat="1" applyFont="1" applyFill="1" applyBorder="1" applyAlignment="1">
      <alignment horizontal="center" vertical="center"/>
    </xf>
    <xf numFmtId="167" fontId="12" fillId="3" borderId="6" xfId="3" applyNumberFormat="1" applyFont="1" applyFill="1" applyBorder="1" applyAlignment="1">
      <alignment horizontal="center" vertical="center"/>
    </xf>
    <xf numFmtId="166" fontId="11" fillId="2" borderId="0" xfId="0" applyNumberFormat="1" applyFont="1" applyFill="1"/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9" fillId="14" borderId="36" xfId="0" applyFont="1" applyFill="1" applyBorder="1" applyAlignment="1">
      <alignment horizontal="center" vertical="center"/>
    </xf>
    <xf numFmtId="0" fontId="9" fillId="14" borderId="3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168" fontId="0" fillId="14" borderId="39" xfId="2" applyNumberFormat="1" applyFont="1" applyFill="1" applyBorder="1" applyAlignment="1">
      <alignment horizontal="center" vertical="center"/>
    </xf>
    <xf numFmtId="0" fontId="0" fillId="14" borderId="40" xfId="0" applyFill="1" applyBorder="1" applyAlignment="1">
      <alignment horizontal="center" vertical="center"/>
    </xf>
    <xf numFmtId="168" fontId="0" fillId="14" borderId="41" xfId="0" applyNumberFormat="1" applyFill="1" applyBorder="1" applyAlignment="1">
      <alignment horizontal="center" vertical="center"/>
    </xf>
    <xf numFmtId="0" fontId="9" fillId="14" borderId="40" xfId="0" applyFont="1" applyFill="1" applyBorder="1" applyAlignment="1">
      <alignment horizontal="left" vertical="center"/>
    </xf>
    <xf numFmtId="168" fontId="0" fillId="14" borderId="40" xfId="2" applyNumberFormat="1" applyFont="1" applyFill="1" applyBorder="1"/>
    <xf numFmtId="0" fontId="9" fillId="0" borderId="40" xfId="0" applyFont="1" applyBorder="1" applyAlignment="1">
      <alignment horizontal="left" vertical="center"/>
    </xf>
    <xf numFmtId="168" fontId="0" fillId="0" borderId="40" xfId="2" applyNumberFormat="1" applyFont="1" applyBorder="1"/>
    <xf numFmtId="0" fontId="0" fillId="0" borderId="40" xfId="0" applyBorder="1" applyAlignment="1">
      <alignment horizontal="center" vertical="center"/>
    </xf>
    <xf numFmtId="0" fontId="9" fillId="14" borderId="37" xfId="0" applyFont="1" applyFill="1" applyBorder="1" applyAlignment="1">
      <alignment horizontal="left"/>
    </xf>
    <xf numFmtId="164" fontId="0" fillId="14" borderId="37" xfId="2" applyNumberFormat="1" applyFont="1" applyFill="1" applyBorder="1"/>
    <xf numFmtId="0" fontId="0" fillId="14" borderId="37" xfId="0" applyFill="1" applyBorder="1" applyAlignment="1">
      <alignment horizontal="center" vertical="center"/>
    </xf>
    <xf numFmtId="0" fontId="9" fillId="0" borderId="37" xfId="0" applyFont="1" applyBorder="1" applyAlignment="1">
      <alignment horizontal="left"/>
    </xf>
    <xf numFmtId="164" fontId="0" fillId="0" borderId="37" xfId="2" applyNumberFormat="1" applyFont="1" applyBorder="1"/>
    <xf numFmtId="0" fontId="0" fillId="0" borderId="37" xfId="0" applyBorder="1" applyAlignment="1">
      <alignment horizontal="center" vertical="center"/>
    </xf>
    <xf numFmtId="169" fontId="27" fillId="14" borderId="37" xfId="0" applyNumberFormat="1" applyFont="1" applyFill="1" applyBorder="1" applyAlignment="1">
      <alignment horizontal="center" vertical="center"/>
    </xf>
    <xf numFmtId="169" fontId="27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64" fontId="0" fillId="0" borderId="0" xfId="2" applyNumberFormat="1" applyFont="1"/>
    <xf numFmtId="0" fontId="0" fillId="0" borderId="0" xfId="0" applyAlignment="1">
      <alignment horizontal="center" vertical="center"/>
    </xf>
    <xf numFmtId="0" fontId="9" fillId="0" borderId="0" xfId="0" applyFont="1"/>
    <xf numFmtId="2" fontId="0" fillId="0" borderId="0" xfId="0" applyNumberFormat="1" applyAlignment="1">
      <alignment horizontal="center" vertical="center"/>
    </xf>
    <xf numFmtId="0" fontId="26" fillId="13" borderId="0" xfId="0" applyFont="1" applyFill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left" vertical="center"/>
    </xf>
    <xf numFmtId="0" fontId="19" fillId="15" borderId="6" xfId="0" applyFont="1" applyFill="1" applyBorder="1" applyAlignment="1">
      <alignment horizontal="left" vertical="center"/>
    </xf>
    <xf numFmtId="1" fontId="20" fillId="15" borderId="5" xfId="0" applyNumberFormat="1" applyFont="1" applyFill="1" applyBorder="1" applyAlignment="1">
      <alignment horizontal="center" vertical="center"/>
    </xf>
    <xf numFmtId="167" fontId="20" fillId="15" borderId="5" xfId="3" applyNumberFormat="1" applyFont="1" applyFill="1" applyBorder="1" applyAlignment="1">
      <alignment horizontal="center" vertical="center"/>
    </xf>
    <xf numFmtId="167" fontId="20" fillId="15" borderId="5" xfId="3" applyNumberFormat="1" applyFont="1" applyFill="1" applyBorder="1" applyAlignment="1">
      <alignment horizontal="left" vertical="center"/>
    </xf>
    <xf numFmtId="0" fontId="22" fillId="8" borderId="7" xfId="0" applyFont="1" applyFill="1" applyBorder="1" applyAlignment="1">
      <alignment horizontal="left" vertical="center"/>
    </xf>
    <xf numFmtId="0" fontId="23" fillId="8" borderId="7" xfId="0" applyFont="1" applyFill="1" applyBorder="1" applyAlignment="1">
      <alignment horizontal="left" vertical="center"/>
    </xf>
    <xf numFmtId="167" fontId="25" fillId="8" borderId="5" xfId="0" applyNumberFormat="1" applyFont="1" applyFill="1" applyBorder="1" applyAlignment="1">
      <alignment vertical="center"/>
    </xf>
    <xf numFmtId="0" fontId="23" fillId="15" borderId="6" xfId="0" applyFont="1" applyFill="1" applyBorder="1" applyAlignment="1">
      <alignment horizontal="left" vertical="center"/>
    </xf>
    <xf numFmtId="1" fontId="23" fillId="15" borderId="5" xfId="0" applyNumberFormat="1" applyFont="1" applyFill="1" applyBorder="1" applyAlignment="1">
      <alignment horizontal="center" vertical="center"/>
    </xf>
    <xf numFmtId="167" fontId="23" fillId="15" borderId="5" xfId="3" applyNumberFormat="1" applyFont="1" applyFill="1" applyBorder="1" applyAlignment="1">
      <alignment horizontal="center" vertical="center"/>
    </xf>
    <xf numFmtId="167" fontId="23" fillId="15" borderId="5" xfId="3" applyNumberFormat="1" applyFont="1" applyFill="1" applyBorder="1" applyAlignment="1">
      <alignment horizontal="left" vertical="center"/>
    </xf>
    <xf numFmtId="1" fontId="12" fillId="0" borderId="7" xfId="0" applyNumberFormat="1" applyFont="1" applyBorder="1" applyAlignment="1">
      <alignment horizontal="center" vertical="center"/>
    </xf>
    <xf numFmtId="167" fontId="12" fillId="9" borderId="7" xfId="3" applyNumberFormat="1" applyFont="1" applyFill="1" applyBorder="1" applyAlignment="1">
      <alignment horizontal="center" vertical="center"/>
    </xf>
    <xf numFmtId="167" fontId="12" fillId="0" borderId="7" xfId="3" applyNumberFormat="1" applyFont="1" applyFill="1" applyBorder="1" applyAlignment="1">
      <alignment horizontal="center" vertical="center"/>
    </xf>
    <xf numFmtId="167" fontId="12" fillId="0" borderId="7" xfId="3" applyNumberFormat="1" applyFont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67" fontId="12" fillId="0" borderId="6" xfId="0" applyNumberFormat="1" applyFont="1" applyBorder="1" applyAlignment="1">
      <alignment horizontal="center" vertical="center"/>
    </xf>
    <xf numFmtId="167" fontId="23" fillId="16" borderId="5" xfId="3" applyNumberFormat="1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left" vertical="center"/>
    </xf>
    <xf numFmtId="1" fontId="21" fillId="8" borderId="5" xfId="0" applyNumberFormat="1" applyFont="1" applyFill="1" applyBorder="1" applyAlignment="1">
      <alignment horizontal="center" vertical="center"/>
    </xf>
    <xf numFmtId="167" fontId="21" fillId="11" borderId="5" xfId="3" applyNumberFormat="1" applyFont="1" applyFill="1" applyBorder="1" applyAlignment="1">
      <alignment horizontal="center" vertical="center"/>
    </xf>
    <xf numFmtId="167" fontId="21" fillId="8" borderId="5" xfId="3" applyNumberFormat="1" applyFont="1" applyFill="1" applyBorder="1" applyAlignment="1">
      <alignment horizontal="center" vertical="center"/>
    </xf>
    <xf numFmtId="167" fontId="21" fillId="8" borderId="5" xfId="3" applyNumberFormat="1" applyFont="1" applyFill="1" applyBorder="1" applyAlignment="1">
      <alignment horizontal="left" vertical="center"/>
    </xf>
    <xf numFmtId="0" fontId="21" fillId="8" borderId="6" xfId="0" applyFont="1" applyFill="1" applyBorder="1" applyAlignment="1">
      <alignment horizontal="left" vertical="center"/>
    </xf>
    <xf numFmtId="1" fontId="21" fillId="8" borderId="6" xfId="0" applyNumberFormat="1" applyFont="1" applyFill="1" applyBorder="1" applyAlignment="1">
      <alignment horizontal="center" vertical="center"/>
    </xf>
    <xf numFmtId="167" fontId="21" fillId="11" borderId="6" xfId="3" applyNumberFormat="1" applyFont="1" applyFill="1" applyBorder="1" applyAlignment="1">
      <alignment horizontal="center" vertical="center"/>
    </xf>
    <xf numFmtId="167" fontId="21" fillId="8" borderId="6" xfId="3" applyNumberFormat="1" applyFont="1" applyFill="1" applyBorder="1" applyAlignment="1">
      <alignment horizontal="center" vertical="center"/>
    </xf>
    <xf numFmtId="167" fontId="21" fillId="8" borderId="6" xfId="3" applyNumberFormat="1" applyFont="1" applyFill="1" applyBorder="1" applyAlignment="1">
      <alignment horizontal="left" vertical="center"/>
    </xf>
    <xf numFmtId="0" fontId="25" fillId="0" borderId="45" xfId="0" applyFont="1" applyBorder="1" applyAlignment="1">
      <alignment horizontal="center" vertical="center"/>
    </xf>
    <xf numFmtId="9" fontId="29" fillId="0" borderId="6" xfId="3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1" fontId="23" fillId="0" borderId="43" xfId="0" applyNumberFormat="1" applyFont="1" applyBorder="1" applyAlignment="1">
      <alignment horizontal="center" vertical="center"/>
    </xf>
    <xf numFmtId="167" fontId="23" fillId="0" borderId="43" xfId="3" applyNumberFormat="1" applyFont="1" applyBorder="1" applyAlignment="1">
      <alignment horizontal="center" vertical="center"/>
    </xf>
    <xf numFmtId="9" fontId="23" fillId="0" borderId="7" xfId="3" applyFont="1" applyBorder="1" applyAlignment="1">
      <alignment horizontal="center" vertical="center"/>
    </xf>
    <xf numFmtId="9" fontId="23" fillId="0" borderId="42" xfId="3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67" fontId="23" fillId="0" borderId="3" xfId="3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9" fontId="23" fillId="0" borderId="6" xfId="3" applyFont="1" applyBorder="1" applyAlignment="1">
      <alignment horizontal="center" vertical="center"/>
    </xf>
    <xf numFmtId="9" fontId="23" fillId="0" borderId="44" xfId="3" applyFont="1" applyBorder="1" applyAlignment="1">
      <alignment horizontal="center" vertical="center"/>
    </xf>
    <xf numFmtId="169" fontId="30" fillId="0" borderId="0" xfId="3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9" fontId="12" fillId="0" borderId="5" xfId="3" applyFont="1" applyFill="1" applyBorder="1" applyAlignment="1">
      <alignment horizontal="center" vertical="center"/>
    </xf>
    <xf numFmtId="167" fontId="11" fillId="17" borderId="0" xfId="0" applyNumberFormat="1" applyFont="1" applyFill="1" applyAlignment="1">
      <alignment horizontal="left" vertical="center"/>
    </xf>
    <xf numFmtId="0" fontId="10" fillId="12" borderId="6" xfId="0" applyFont="1" applyFill="1" applyBorder="1" applyAlignment="1">
      <alignment horizontal="center" vertical="center"/>
    </xf>
    <xf numFmtId="167" fontId="33" fillId="0" borderId="5" xfId="3" applyNumberFormat="1" applyFont="1" applyFill="1" applyBorder="1" applyAlignment="1">
      <alignment horizontal="left" vertical="center"/>
    </xf>
    <xf numFmtId="169" fontId="29" fillId="0" borderId="7" xfId="3" applyNumberFormat="1" applyFont="1" applyBorder="1" applyAlignment="1">
      <alignment horizontal="center" vertical="center"/>
    </xf>
    <xf numFmtId="9" fontId="29" fillId="0" borderId="7" xfId="3" applyFont="1" applyBorder="1" applyAlignment="1">
      <alignment horizontal="center" vertical="center"/>
    </xf>
    <xf numFmtId="167" fontId="22" fillId="8" borderId="5" xfId="0" applyNumberFormat="1" applyFont="1" applyFill="1" applyBorder="1" applyAlignment="1">
      <alignment vertical="center"/>
    </xf>
    <xf numFmtId="167" fontId="22" fillId="8" borderId="6" xfId="0" applyNumberFormat="1" applyFont="1" applyFill="1" applyBorder="1" applyAlignment="1">
      <alignment vertical="center"/>
    </xf>
    <xf numFmtId="0" fontId="22" fillId="8" borderId="6" xfId="0" applyFont="1" applyFill="1" applyBorder="1" applyAlignment="1">
      <alignment horizontal="center" vertical="center"/>
    </xf>
    <xf numFmtId="164" fontId="18" fillId="7" borderId="7" xfId="2" applyNumberFormat="1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167" fontId="18" fillId="15" borderId="6" xfId="0" applyNumberFormat="1" applyFont="1" applyFill="1" applyBorder="1" applyAlignment="1">
      <alignment vertical="center"/>
    </xf>
    <xf numFmtId="164" fontId="18" fillId="15" borderId="7" xfId="2" applyNumberFormat="1" applyFont="1" applyFill="1" applyBorder="1" applyAlignment="1">
      <alignment horizontal="left" vertical="center" wrapText="1"/>
    </xf>
    <xf numFmtId="167" fontId="18" fillId="15" borderId="6" xfId="0" applyNumberFormat="1" applyFont="1" applyFill="1" applyBorder="1" applyAlignment="1">
      <alignment horizontal="center" vertical="center"/>
    </xf>
    <xf numFmtId="167" fontId="34" fillId="6" borderId="0" xfId="0" applyNumberFormat="1" applyFont="1" applyFill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2" fillId="0" borderId="0" xfId="3" applyNumberFormat="1" applyFont="1" applyFill="1" applyBorder="1" applyAlignment="1">
      <alignment horizontal="left" vertical="center"/>
    </xf>
    <xf numFmtId="9" fontId="10" fillId="0" borderId="0" xfId="3" applyFont="1" applyFill="1" applyBorder="1" applyAlignment="1">
      <alignment horizontal="center" vertical="center"/>
    </xf>
    <xf numFmtId="167" fontId="34" fillId="0" borderId="0" xfId="0" applyNumberFormat="1" applyFont="1" applyAlignment="1">
      <alignment horizontal="center" vertical="center"/>
    </xf>
    <xf numFmtId="167" fontId="33" fillId="0" borderId="0" xfId="3" applyNumberFormat="1" applyFont="1" applyFill="1" applyBorder="1" applyAlignment="1">
      <alignment horizontal="left" vertical="center"/>
    </xf>
    <xf numFmtId="9" fontId="12" fillId="0" borderId="0" xfId="3" applyFont="1" applyFill="1" applyBorder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</cellXfs>
  <cellStyles count="4">
    <cellStyle name="Normal 2" xfId="1" xr:uid="{00000000-0005-0000-0000-000002000000}"/>
    <cellStyle name="Normale" xfId="0" builtinId="0"/>
    <cellStyle name="Percentuale" xfId="3" builtinId="5"/>
    <cellStyle name="Valuta" xfId="2" builtinId="4"/>
  </cellStyles>
  <dxfs count="41"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CCCCFF"/>
        </patternFill>
      </fill>
    </dxf>
    <dxf>
      <fill>
        <patternFill patternType="none">
          <bgColor auto="1"/>
        </patternFill>
      </fill>
    </dxf>
    <dxf>
      <fill>
        <patternFill>
          <bgColor rgb="FF99FFCC"/>
        </patternFill>
      </fill>
    </dxf>
    <dxf>
      <fill>
        <patternFill patternType="none">
          <bgColor auto="1"/>
        </patternFill>
      </fill>
    </dxf>
    <dxf>
      <font>
        <color rgb="FFA50021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color rgb="FFA50021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CC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66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CCCCFF"/>
        </patternFill>
      </fill>
    </dxf>
    <dxf>
      <fill>
        <patternFill patternType="none">
          <bgColor auto="1"/>
        </patternFill>
      </fill>
    </dxf>
    <dxf>
      <fill>
        <patternFill>
          <bgColor rgb="FF99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A50021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color rgb="FFA50021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CC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66FFCC"/>
        </patternFill>
      </fill>
    </dxf>
  </dxfs>
  <tableStyles count="0" defaultTableStyle="TableStyleMedium2" defaultPivotStyle="PivotStyleLight16"/>
  <colors>
    <mruColors>
      <color rgb="FFFF99CC"/>
      <color rgb="FFCCFFCC"/>
      <color rgb="FFA50021"/>
      <color rgb="FFFFCCCC"/>
      <color rgb="FF99FFCC"/>
      <color rgb="FFCCCCFF"/>
      <color rgb="FF33CCCC"/>
      <color rgb="FF009999"/>
      <color rgb="FF0033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2761797</xdr:colOff>
      <xdr:row>0</xdr:row>
      <xdr:rowOff>95251</xdr:rowOff>
    </xdr:from>
    <xdr:to>
      <xdr:col>3</xdr:col>
      <xdr:colOff>273050</xdr:colOff>
      <xdr:row>5</xdr:row>
      <xdr:rowOff>66136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4C2D-CDC6-4126-ADA6-E72F2A8D1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797" y="95251"/>
          <a:ext cx="2264228" cy="1009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1720972</xdr:colOff>
      <xdr:row>0</xdr:row>
      <xdr:rowOff>74084</xdr:rowOff>
    </xdr:from>
    <xdr:to>
      <xdr:col>2</xdr:col>
      <xdr:colOff>3376085</xdr:colOff>
      <xdr:row>3</xdr:row>
      <xdr:rowOff>158439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F30E47-9D17-4B18-8179-2F0DC56E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805" y="74084"/>
          <a:ext cx="1655113" cy="761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ivechristian-my.sharepoint.com/personal/alejandro_alvarez_nichebox_net/Documents/NICHEBOX/02Budget/2024-2025/CCP/FY2425_CC_Sales%20Budget%20Template%20-%20Alejandro%20v1%20PRESENTED.xlsx" TargetMode="External"/><Relationship Id="rId1" Type="http://schemas.openxmlformats.org/officeDocument/2006/relationships/externalLinkPath" Target="/personal/alejandro_alvarez_nichebox_net/Documents/NICHEBOX/02Budget/2024-2025/CCP/FY2425_CC_Sales%20Budget%20Template%20-%20Alejandro%20v1%20PRESEN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mynelson-bennett\Dropbox\Amy_Shared\Board%20Meeting\Nov%2016\C:\Users\amynelson-bennett\Desktop\US%20Trip%20Prep\S:\FINANCE\Financials\Budget%202017\Capex%20Budget%20V3%20with%20ANB%20amends%20DS%20231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Financials\Budget%202017\Submissions\T&amp;E\Ops\Ops%20UK%20T&amp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rds"/>
      <sheetName val="ratio Promo_CC"/>
      <sheetName val="Activites_CC"/>
      <sheetName val="Activites_CC (3)"/>
      <sheetName val="Activites_CC (presentation)"/>
      <sheetName val="Qty_GR"/>
      <sheetName val="Qty_BL"/>
      <sheetName val="Qty_MA"/>
      <sheetName val="Lanci_CCP"/>
      <sheetName val="Qty_Ita"/>
      <sheetName val="Lanci_LI"/>
      <sheetName val="FY2425 Sales Budget "/>
      <sheetName val="Trade Marketing Detailed input"/>
      <sheetName val="Sales Qty EMEA Temp 23-24_IT"/>
      <sheetName val="Sales Qty EMEA Temp 23-24_SW"/>
      <sheetName val="Qty_BK"/>
      <sheetName val="Sales Qty EMEA Temp 23-24_BK"/>
      <sheetName val="Qty_SP"/>
      <sheetName val="Sales Qty EMEA Temp 23-24_SP"/>
      <sheetName val="Qty_CY"/>
      <sheetName val="Sales Qty EMEA Temp 23-24_CY"/>
      <sheetName val="Sales Qty EMEA Temp 23-24_GR"/>
      <sheetName val="Sales Qty EMEA Temp 23-24_BL"/>
      <sheetName val="Sales Qty EMEA Temp 23-24_MA"/>
      <sheetName val="Qty_SW"/>
      <sheetName val="Table Ranges"/>
      <sheetName val="GL account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RI"/>
      <sheetName val="JESSICA"/>
      <sheetName val="CARL"/>
      <sheetName val="ME SD"/>
      <sheetName val="SEAN"/>
      <sheetName val="ESZTER"/>
      <sheetName val="JOYCE"/>
      <sheetName val="ANGELA"/>
      <sheetName val="Rates Table"/>
      <sheetName val="Management Level"/>
      <sheetName val="Sheet1"/>
      <sheetName val="ME_SD"/>
      <sheetName val="Rates_Table"/>
      <sheetName val="Management_Level"/>
      <sheetName val="ME_SD1"/>
      <sheetName val="Rates_Table1"/>
      <sheetName val="Management_Level1"/>
      <sheetName val="ME_SD2"/>
      <sheetName val="Rates_Table2"/>
      <sheetName val="Management_Level2"/>
      <sheetName val="ME_SD3"/>
      <sheetName val="Rates_Table3"/>
      <sheetName val="Management_Level3"/>
      <sheetName val="ME_SD4"/>
      <sheetName val="Rates_Table4"/>
      <sheetName val="Management_Level4"/>
    </sheetNames>
    <sheetDataSet>
      <sheetData sheetId="0">
        <row r="6">
          <cell r="B6" t="str">
            <v>Mgt Lvl 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Mgt Lvl 2</v>
          </cell>
        </row>
      </sheetData>
      <sheetData sheetId="8">
        <row r="6">
          <cell r="B6" t="str">
            <v>Mgt Lvl 2</v>
          </cell>
        </row>
      </sheetData>
      <sheetData sheetId="9">
        <row r="6">
          <cell r="B6" t="str">
            <v>Mgt Lvl 2</v>
          </cell>
        </row>
      </sheetData>
      <sheetData sheetId="10" refreshError="1">
        <row r="6">
          <cell r="B6" t="str">
            <v>Mgt Lvl 2</v>
          </cell>
        </row>
        <row r="7">
          <cell r="B7" t="str">
            <v>Mgt Lvl 3</v>
          </cell>
        </row>
        <row r="8">
          <cell r="B8" t="str">
            <v>Mgt Lvl 4&amp;5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6">
          <cell r="B6" t="str">
            <v>Mgt Lvl 2</v>
          </cell>
        </row>
      </sheetData>
      <sheetData sheetId="23">
        <row r="6">
          <cell r="B6" t="str">
            <v>Mgt Lvl 2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ED64-CC19-4AEF-8DD8-20051E1E3709}">
  <sheetPr>
    <pageSetUpPr fitToPage="1"/>
  </sheetPr>
  <dimension ref="A1:R171"/>
  <sheetViews>
    <sheetView showGridLines="0" tabSelected="1" zoomScale="60" zoomScaleNormal="60" workbookViewId="0">
      <pane ySplit="11" topLeftCell="A12" activePane="bottomLeft" state="frozen"/>
      <selection pane="bottomLeft" activeCell="N24" sqref="N24"/>
    </sheetView>
  </sheetViews>
  <sheetFormatPr defaultColWidth="8.7265625" defaultRowHeight="14"/>
  <cols>
    <col min="1" max="1" width="0.81640625" style="41" customWidth="1"/>
    <col min="2" max="2" width="39.36328125" style="41" customWidth="1"/>
    <col min="3" max="3" width="68" style="41" bestFit="1" customWidth="1"/>
    <col min="4" max="4" width="18" style="41" bestFit="1" customWidth="1"/>
    <col min="5" max="5" width="14" style="42" bestFit="1" customWidth="1"/>
    <col min="6" max="6" width="21" style="43" hidden="1" customWidth="1"/>
    <col min="7" max="7" width="21.6328125" style="44" bestFit="1" customWidth="1"/>
    <col min="8" max="8" width="17.1796875" style="52" customWidth="1"/>
    <col min="9" max="9" width="24.81640625" style="42" bestFit="1" customWidth="1"/>
    <col min="10" max="10" width="1.36328125" style="41" customWidth="1"/>
    <col min="11" max="11" width="14.36328125" style="41" customWidth="1"/>
    <col min="12" max="12" width="8.7265625" style="41"/>
    <col min="13" max="13" width="10.36328125" style="41" bestFit="1" customWidth="1"/>
    <col min="14" max="14" width="12.6328125" style="41" bestFit="1" customWidth="1"/>
    <col min="15" max="15" width="9.90625" style="41" bestFit="1" customWidth="1"/>
    <col min="16" max="16" width="12" style="41" bestFit="1" customWidth="1"/>
    <col min="17" max="17" width="18.26953125" style="41" bestFit="1" customWidth="1"/>
    <col min="18" max="16384" width="8.7265625" style="41"/>
  </cols>
  <sheetData>
    <row r="1" spans="2:18">
      <c r="H1" s="45" t="s">
        <v>472</v>
      </c>
      <c r="I1" s="46"/>
      <c r="K1" s="181" t="s">
        <v>456</v>
      </c>
      <c r="L1" s="182"/>
      <c r="M1" s="182"/>
      <c r="N1" s="183" t="s">
        <v>452</v>
      </c>
      <c r="O1" s="183" t="s">
        <v>453</v>
      </c>
      <c r="P1" s="183" t="s">
        <v>395</v>
      </c>
      <c r="Q1" s="179" t="s">
        <v>454</v>
      </c>
    </row>
    <row r="2" spans="2:18" ht="15.5">
      <c r="G2" s="47" t="s">
        <v>131</v>
      </c>
      <c r="H2" s="48">
        <f>SUM(H14:H26,H28:H33,H35:H40,H43:H45,H47:H48,H50:H52)</f>
        <v>0</v>
      </c>
      <c r="I2" s="49">
        <f>SUM(I14:I23,I25:I26,I28:I33,I35:I41,I43:I45,I47:I48,I50:I52)</f>
        <v>0</v>
      </c>
      <c r="K2" s="184" t="s">
        <v>172</v>
      </c>
      <c r="L2" s="185"/>
      <c r="M2" s="186"/>
      <c r="N2" s="187" t="str">
        <f>IFERROR(SUM(I14:I23)/$I$2,"")</f>
        <v/>
      </c>
      <c r="O2" s="187" t="str">
        <f>IFERROR(SUM(I55:I60)/$I$4,"")</f>
        <v/>
      </c>
      <c r="P2" s="188" t="str">
        <f>IFERROR(SUM(I87:I92)/$I$4,"")</f>
        <v/>
      </c>
      <c r="Q2" s="201" t="str">
        <f>IFERROR(SUM(I55:I60,I87:I92)/$I$4,"")</f>
        <v/>
      </c>
    </row>
    <row r="3" spans="2:18" ht="15.5">
      <c r="G3" s="47" t="s">
        <v>132</v>
      </c>
      <c r="H3" s="50">
        <f>E7</f>
        <v>0.1</v>
      </c>
      <c r="I3" s="49">
        <f>H3*I2</f>
        <v>0</v>
      </c>
      <c r="K3" s="184" t="s">
        <v>311</v>
      </c>
      <c r="L3" s="189"/>
      <c r="M3" s="190"/>
      <c r="N3" s="187" t="str">
        <f>IFERROR(SUM(I25:I26)/$I$2,"")</f>
        <v/>
      </c>
      <c r="O3" s="187" t="str">
        <f>IFERROR(SUM(I62:I63)/$I$4,"")</f>
        <v/>
      </c>
      <c r="P3" s="188" t="str">
        <f>IFERROR(SUM(I94:I95)/$I$4,"")</f>
        <v/>
      </c>
      <c r="Q3" s="201" t="str">
        <f>IFERROR(SUM(I62:I63,I94:I95)/$I$4,"")</f>
        <v/>
      </c>
    </row>
    <row r="4" spans="2:18" ht="15.5">
      <c r="G4" s="47" t="s">
        <v>130</v>
      </c>
      <c r="H4" s="48">
        <f>SUM(H55:H84,H87:H116,H118:H120,H150:H164)</f>
        <v>0</v>
      </c>
      <c r="I4" s="49">
        <f>SUM(I55:I60,I62:I63,I65:I70,I72:I77,I79:I81,I83:I84,I87:I116,I118:I129,I131:I164)</f>
        <v>0</v>
      </c>
      <c r="K4" s="184" t="s">
        <v>173</v>
      </c>
      <c r="L4" s="189"/>
      <c r="M4" s="190"/>
      <c r="N4" s="187" t="str">
        <f>IFERROR(SUM(I28:I33)/$I$2,"")</f>
        <v/>
      </c>
      <c r="O4" s="187" t="str">
        <f>IFERROR(SUM(I65:I70)/$I$4,"")</f>
        <v/>
      </c>
      <c r="P4" s="188" t="str">
        <f>IFERROR(SUM(I97:I102)/$I$4,"")</f>
        <v/>
      </c>
      <c r="Q4" s="201" t="str">
        <f>IFERROR(SUM(I65:I70,I97:I102)/$I$4,"")</f>
        <v/>
      </c>
    </row>
    <row r="5" spans="2:18" ht="20">
      <c r="G5" s="212" t="s">
        <v>171</v>
      </c>
      <c r="H5" s="51"/>
      <c r="I5" s="200">
        <f>I2</f>
        <v>0</v>
      </c>
      <c r="K5" s="184" t="s">
        <v>175</v>
      </c>
      <c r="L5" s="189"/>
      <c r="M5" s="190"/>
      <c r="N5" s="187" t="str">
        <f>IFERROR(SUM(I35:I41)/$I$2,"")</f>
        <v/>
      </c>
      <c r="O5" s="187" t="str">
        <f>IFERROR(SUM(I72:I77)/$I$4,"")</f>
        <v/>
      </c>
      <c r="P5" s="188" t="str">
        <f>IFERROR(SUM(I104:I109)/$I$4,"")</f>
        <v/>
      </c>
      <c r="Q5" s="201" t="str">
        <f>IFERROR(SUM(I72:I77,I104:I109)/$I$4,"")</f>
        <v/>
      </c>
    </row>
    <row r="6" spans="2:18" ht="16" customHeight="1">
      <c r="G6" s="198" t="s">
        <v>455</v>
      </c>
      <c r="H6" s="199">
        <f>SUM(H55:H60,H62:H63,H65:H70,H72:H77,H79:H81,H83:H84)</f>
        <v>0</v>
      </c>
      <c r="I6" s="197" t="str">
        <f>IFERROR(SUM($H$6)/$H$2,"")</f>
        <v/>
      </c>
      <c r="K6" s="184" t="s">
        <v>201</v>
      </c>
      <c r="L6" s="189"/>
      <c r="M6" s="190"/>
      <c r="N6" s="187" t="str">
        <f>IFERROR(SUM(I43:I45)/$I$2,"")</f>
        <v/>
      </c>
      <c r="O6" s="187" t="str">
        <f>IFERROR(SUM(I79:I81)/$I$4,"")</f>
        <v/>
      </c>
      <c r="P6" s="188" t="str">
        <f>IFERROR(SUM(I111:I113)/$I$4,"")</f>
        <v/>
      </c>
      <c r="Q6" s="202" t="str">
        <f>IFERROR(SUM(I79:I81,I111:I113)/$I$4,"")</f>
        <v/>
      </c>
    </row>
    <row r="7" spans="2:18" ht="21" customHeight="1">
      <c r="B7" s="53" t="s">
        <v>252</v>
      </c>
      <c r="C7" s="54"/>
      <c r="D7" s="59" t="s">
        <v>198</v>
      </c>
      <c r="E7" s="60">
        <v>0.1</v>
      </c>
      <c r="F7" s="56"/>
      <c r="G7" s="57"/>
      <c r="H7" s="56"/>
      <c r="I7" s="55"/>
      <c r="K7" s="184" t="s">
        <v>451</v>
      </c>
      <c r="L7" s="189"/>
      <c r="M7" s="190"/>
      <c r="N7" s="187" t="str">
        <f>IFERROR(SUM(I47:I48)/$I$2,"")</f>
        <v/>
      </c>
      <c r="O7" s="187" t="str">
        <f>IFERROR(SUM(I83:I84)/$I$4,"")</f>
        <v/>
      </c>
      <c r="P7" s="188" t="str">
        <f>IFERROR(SUM(I115:I116)/$I$4,"")</f>
        <v/>
      </c>
      <c r="Q7" s="202" t="str">
        <f>IFERROR(SUM(I83:I84,I115:I116)/$I$4,"")</f>
        <v/>
      </c>
    </row>
    <row r="8" spans="2:18" ht="23" customHeight="1">
      <c r="B8" s="53" t="s">
        <v>253</v>
      </c>
      <c r="C8" s="58"/>
      <c r="D8" s="59" t="s">
        <v>199</v>
      </c>
      <c r="E8" s="64">
        <v>2</v>
      </c>
      <c r="F8" s="61"/>
      <c r="G8" s="62"/>
      <c r="H8" s="61"/>
      <c r="I8" s="63"/>
      <c r="K8" s="191" t="s">
        <v>208</v>
      </c>
      <c r="L8" s="189"/>
      <c r="M8" s="190"/>
      <c r="N8" s="192" t="str">
        <f>IFERROR(SUM(I50:I52)/$I$2,"")</f>
        <v/>
      </c>
      <c r="O8" s="192"/>
      <c r="P8" s="193"/>
      <c r="Q8" s="180"/>
    </row>
    <row r="9" spans="2:18" ht="17.149999999999999" hidden="1" customHeight="1">
      <c r="B9" s="65"/>
      <c r="C9" s="66"/>
      <c r="D9" s="67" t="s">
        <v>297</v>
      </c>
      <c r="E9" s="66">
        <v>2.5</v>
      </c>
      <c r="F9" s="68"/>
      <c r="G9" s="69"/>
      <c r="H9" s="68"/>
      <c r="I9" s="70"/>
    </row>
    <row r="10" spans="2:18" ht="15.75" hidden="1" customHeight="1">
      <c r="B10" s="71"/>
      <c r="C10" s="71"/>
      <c r="D10" s="71"/>
      <c r="E10" s="72"/>
      <c r="F10" s="73"/>
      <c r="G10" s="74"/>
      <c r="H10" s="75">
        <v>0.56999999999999995</v>
      </c>
      <c r="I10" s="72">
        <v>1.2</v>
      </c>
    </row>
    <row r="11" spans="2:18" s="79" customFormat="1" ht="33" customHeight="1" thickBot="1">
      <c r="B11" s="76" t="s">
        <v>0</v>
      </c>
      <c r="C11" s="76" t="s">
        <v>1</v>
      </c>
      <c r="D11" s="76" t="s">
        <v>2</v>
      </c>
      <c r="E11" s="77" t="s">
        <v>129</v>
      </c>
      <c r="F11" s="78" t="s">
        <v>174</v>
      </c>
      <c r="G11" s="77" t="s">
        <v>200</v>
      </c>
      <c r="H11" s="78" t="s">
        <v>3</v>
      </c>
      <c r="I11" s="77" t="s">
        <v>4</v>
      </c>
      <c r="K11" s="195" t="s">
        <v>457</v>
      </c>
      <c r="L11" s="196"/>
      <c r="M11" s="196"/>
      <c r="N11" s="196"/>
      <c r="O11" s="196"/>
      <c r="P11" s="196"/>
      <c r="Q11" s="194" t="str">
        <f>IFERROR((I53+I85)/$I$2,"")</f>
        <v/>
      </c>
      <c r="R11" s="196"/>
    </row>
    <row r="12" spans="2:18" s="79" customFormat="1" ht="25.5" thickTop="1">
      <c r="B12" s="150" t="s">
        <v>443</v>
      </c>
      <c r="C12" s="151"/>
      <c r="D12" s="152"/>
      <c r="E12" s="153"/>
      <c r="F12" s="153"/>
      <c r="G12" s="154"/>
      <c r="H12" s="208">
        <f>SUM(H14:H23,H25:H26,H28:H33,H35:H41,H43:H45,H47:H48,H50:H52)</f>
        <v>0</v>
      </c>
      <c r="I12" s="210"/>
    </row>
    <row r="13" spans="2:18" s="79" customFormat="1" ht="18">
      <c r="B13" s="88" t="s">
        <v>172</v>
      </c>
      <c r="C13" s="89"/>
      <c r="D13" s="90"/>
      <c r="E13" s="91"/>
      <c r="F13" s="91"/>
      <c r="G13" s="92"/>
      <c r="H13" s="207"/>
      <c r="I13" s="206"/>
    </row>
    <row r="14" spans="2:18" s="85" customFormat="1" ht="15.5">
      <c r="B14" s="80" t="s">
        <v>226</v>
      </c>
      <c r="C14" s="80" t="s">
        <v>315</v>
      </c>
      <c r="D14" s="81">
        <v>652638010205</v>
      </c>
      <c r="E14" s="82">
        <v>750</v>
      </c>
      <c r="F14" s="83"/>
      <c r="G14" s="49">
        <f t="shared" ref="G14:G23" si="0">E14/$E$8</f>
        <v>375</v>
      </c>
      <c r="H14" s="84"/>
      <c r="I14" s="83">
        <f t="shared" ref="I14:I23" si="1">G14*H14</f>
        <v>0</v>
      </c>
    </row>
    <row r="15" spans="2:18" s="85" customFormat="1" ht="18" customHeight="1">
      <c r="B15" s="86" t="s">
        <v>77</v>
      </c>
      <c r="C15" s="86" t="s">
        <v>316</v>
      </c>
      <c r="D15" s="81">
        <v>652638007441</v>
      </c>
      <c r="E15" s="82">
        <v>750</v>
      </c>
      <c r="F15" s="83"/>
      <c r="G15" s="49">
        <f t="shared" si="0"/>
        <v>375</v>
      </c>
      <c r="H15" s="84"/>
      <c r="I15" s="83">
        <f t="shared" si="1"/>
        <v>0</v>
      </c>
    </row>
    <row r="16" spans="2:18" s="85" customFormat="1" ht="18" customHeight="1">
      <c r="B16" s="80" t="s">
        <v>227</v>
      </c>
      <c r="C16" s="80" t="s">
        <v>317</v>
      </c>
      <c r="D16" s="81">
        <v>652638010182</v>
      </c>
      <c r="E16" s="82">
        <v>350</v>
      </c>
      <c r="F16" s="83"/>
      <c r="G16" s="49">
        <f t="shared" si="0"/>
        <v>175</v>
      </c>
      <c r="H16" s="84"/>
      <c r="I16" s="83">
        <f t="shared" si="1"/>
        <v>0</v>
      </c>
    </row>
    <row r="17" spans="1:12" s="85" customFormat="1" ht="18" customHeight="1">
      <c r="B17" s="80" t="s">
        <v>229</v>
      </c>
      <c r="C17" s="80" t="s">
        <v>319</v>
      </c>
      <c r="D17" s="81">
        <v>652638010199</v>
      </c>
      <c r="E17" s="82">
        <v>350</v>
      </c>
      <c r="F17" s="83"/>
      <c r="G17" s="49">
        <f t="shared" si="0"/>
        <v>175</v>
      </c>
      <c r="H17" s="84"/>
      <c r="I17" s="83">
        <f t="shared" si="1"/>
        <v>0</v>
      </c>
    </row>
    <row r="18" spans="1:12" s="85" customFormat="1" ht="18" customHeight="1">
      <c r="B18" s="80" t="s">
        <v>231</v>
      </c>
      <c r="C18" s="80" t="s">
        <v>321</v>
      </c>
      <c r="D18" s="81">
        <v>652638010168</v>
      </c>
      <c r="E18" s="82">
        <v>350</v>
      </c>
      <c r="F18" s="83"/>
      <c r="G18" s="49">
        <f t="shared" si="0"/>
        <v>175</v>
      </c>
      <c r="H18" s="84"/>
      <c r="I18" s="83">
        <f t="shared" si="1"/>
        <v>0</v>
      </c>
    </row>
    <row r="19" spans="1:12" s="85" customFormat="1" ht="18" customHeight="1">
      <c r="B19" s="80" t="s">
        <v>232</v>
      </c>
      <c r="C19" s="80" t="s">
        <v>323</v>
      </c>
      <c r="D19" s="81">
        <v>652638010175</v>
      </c>
      <c r="E19" s="82">
        <v>350</v>
      </c>
      <c r="F19" s="83"/>
      <c r="G19" s="49">
        <f t="shared" si="0"/>
        <v>175</v>
      </c>
      <c r="H19" s="84"/>
      <c r="I19" s="83">
        <f t="shared" si="1"/>
        <v>0</v>
      </c>
    </row>
    <row r="20" spans="1:12" s="85" customFormat="1" ht="18" customHeight="1">
      <c r="B20" s="80" t="s">
        <v>228</v>
      </c>
      <c r="C20" s="121" t="s">
        <v>318</v>
      </c>
      <c r="D20" s="81">
        <v>652638010267</v>
      </c>
      <c r="E20" s="82">
        <v>550</v>
      </c>
      <c r="F20" s="83"/>
      <c r="G20" s="49">
        <f t="shared" si="0"/>
        <v>275</v>
      </c>
      <c r="H20" s="84"/>
      <c r="I20" s="83">
        <f t="shared" si="1"/>
        <v>0</v>
      </c>
    </row>
    <row r="21" spans="1:12" s="85" customFormat="1" ht="18" customHeight="1">
      <c r="B21" s="80" t="s">
        <v>475</v>
      </c>
      <c r="C21" s="121" t="s">
        <v>320</v>
      </c>
      <c r="D21" s="81">
        <v>652638012896</v>
      </c>
      <c r="E21" s="82">
        <v>550</v>
      </c>
      <c r="F21" s="83"/>
      <c r="G21" s="49">
        <f t="shared" si="0"/>
        <v>275</v>
      </c>
      <c r="H21" s="84"/>
      <c r="I21" s="83">
        <f t="shared" si="1"/>
        <v>0</v>
      </c>
    </row>
    <row r="22" spans="1:12" s="85" customFormat="1" ht="18" customHeight="1">
      <c r="B22" s="80" t="s">
        <v>261</v>
      </c>
      <c r="C22" s="121" t="s">
        <v>322</v>
      </c>
      <c r="D22" s="81">
        <v>652638010311</v>
      </c>
      <c r="E22" s="82">
        <v>550</v>
      </c>
      <c r="F22" s="83"/>
      <c r="G22" s="49">
        <f t="shared" si="0"/>
        <v>275</v>
      </c>
      <c r="H22" s="84"/>
      <c r="I22" s="83">
        <f t="shared" si="1"/>
        <v>0</v>
      </c>
    </row>
    <row r="23" spans="1:12" s="85" customFormat="1" ht="18" customHeight="1">
      <c r="B23" s="80" t="s">
        <v>476</v>
      </c>
      <c r="C23" s="121" t="s">
        <v>324</v>
      </c>
      <c r="D23" s="81">
        <v>652638012803</v>
      </c>
      <c r="E23" s="82">
        <v>550</v>
      </c>
      <c r="F23" s="83"/>
      <c r="G23" s="49">
        <f t="shared" si="0"/>
        <v>275</v>
      </c>
      <c r="H23" s="84"/>
      <c r="I23" s="87">
        <f t="shared" si="1"/>
        <v>0</v>
      </c>
    </row>
    <row r="24" spans="1:12" s="85" customFormat="1" ht="18" customHeight="1">
      <c r="B24" s="88" t="s">
        <v>311</v>
      </c>
      <c r="C24" s="89"/>
      <c r="D24" s="90"/>
      <c r="E24" s="91">
        <v>450</v>
      </c>
      <c r="F24" s="91"/>
      <c r="G24" s="92"/>
      <c r="H24" s="207"/>
      <c r="I24" s="206"/>
    </row>
    <row r="25" spans="1:12" s="85" customFormat="1" ht="18" customHeight="1">
      <c r="B25" s="93" t="s">
        <v>306</v>
      </c>
      <c r="C25" s="93" t="s">
        <v>365</v>
      </c>
      <c r="D25" s="94">
        <v>652638012735</v>
      </c>
      <c r="E25" s="95">
        <v>450</v>
      </c>
      <c r="F25" s="95"/>
      <c r="G25" s="96">
        <f>E25/$E$8</f>
        <v>225</v>
      </c>
      <c r="H25" s="97"/>
      <c r="I25" s="98">
        <f>G25*H25</f>
        <v>0</v>
      </c>
      <c r="J25" s="220"/>
      <c r="K25" s="221"/>
      <c r="L25" s="221"/>
    </row>
    <row r="26" spans="1:12" s="85" customFormat="1" ht="18" customHeight="1">
      <c r="B26" s="93" t="s">
        <v>307</v>
      </c>
      <c r="C26" s="93" t="s">
        <v>312</v>
      </c>
      <c r="D26" s="94">
        <v>652638012742</v>
      </c>
      <c r="E26" s="95">
        <v>450</v>
      </c>
      <c r="F26" s="95"/>
      <c r="G26" s="96">
        <f>E26/$E$8</f>
        <v>225</v>
      </c>
      <c r="H26" s="97"/>
      <c r="I26" s="98">
        <f>G26*H26</f>
        <v>0</v>
      </c>
      <c r="J26" s="220"/>
      <c r="K26" s="221"/>
      <c r="L26" s="221"/>
    </row>
    <row r="27" spans="1:12" s="85" customFormat="1" ht="18" customHeight="1">
      <c r="A27" s="123"/>
      <c r="B27" s="88" t="s">
        <v>173</v>
      </c>
      <c r="C27" s="89"/>
      <c r="D27" s="90"/>
      <c r="E27" s="91">
        <v>450</v>
      </c>
      <c r="F27" s="91"/>
      <c r="G27" s="92"/>
      <c r="H27" s="207"/>
      <c r="I27" s="206"/>
      <c r="J27" s="221"/>
      <c r="K27" s="221"/>
      <c r="L27" s="221"/>
    </row>
    <row r="28" spans="1:12" s="85" customFormat="1" ht="18" customHeight="1">
      <c r="A28" s="123"/>
      <c r="B28" s="86" t="s">
        <v>9</v>
      </c>
      <c r="C28" s="86" t="s">
        <v>325</v>
      </c>
      <c r="D28" s="81">
        <v>652638004327</v>
      </c>
      <c r="E28" s="82">
        <v>550</v>
      </c>
      <c r="F28" s="83"/>
      <c r="G28" s="49">
        <f t="shared" ref="G28:G33" si="2">E28/$E$8</f>
        <v>275</v>
      </c>
      <c r="H28" s="84"/>
      <c r="I28" s="83">
        <f>G28*H28</f>
        <v>0</v>
      </c>
      <c r="J28" s="221"/>
      <c r="K28" s="221"/>
      <c r="L28" s="221"/>
    </row>
    <row r="29" spans="1:12" s="85" customFormat="1" ht="18" customHeight="1">
      <c r="A29" s="123"/>
      <c r="B29" s="86" t="s">
        <v>477</v>
      </c>
      <c r="C29" s="86" t="s">
        <v>326</v>
      </c>
      <c r="D29" s="81">
        <v>652638012414</v>
      </c>
      <c r="E29" s="82">
        <v>550</v>
      </c>
      <c r="F29" s="83"/>
      <c r="G29" s="49">
        <f t="shared" si="2"/>
        <v>275</v>
      </c>
      <c r="H29" s="84"/>
      <c r="I29" s="83">
        <f>G29*H29</f>
        <v>0</v>
      </c>
      <c r="J29" s="221"/>
      <c r="K29" s="221"/>
      <c r="L29" s="221"/>
    </row>
    <row r="30" spans="1:12" s="85" customFormat="1" ht="18" customHeight="1">
      <c r="A30" s="123"/>
      <c r="B30" s="86" t="s">
        <v>235</v>
      </c>
      <c r="C30" s="86" t="s">
        <v>327</v>
      </c>
      <c r="D30" s="81">
        <v>652638010151</v>
      </c>
      <c r="E30" s="82">
        <v>550</v>
      </c>
      <c r="F30" s="83"/>
      <c r="G30" s="49">
        <f t="shared" si="2"/>
        <v>275</v>
      </c>
      <c r="H30" s="84"/>
      <c r="I30" s="83">
        <f>G30*H30</f>
        <v>0</v>
      </c>
      <c r="J30" s="221"/>
      <c r="K30" s="221"/>
      <c r="L30" s="221"/>
    </row>
    <row r="31" spans="1:12" s="85" customFormat="1" ht="18" customHeight="1">
      <c r="A31" s="123"/>
      <c r="B31" s="86" t="s">
        <v>236</v>
      </c>
      <c r="C31" s="86" t="s">
        <v>328</v>
      </c>
      <c r="D31" s="81">
        <v>652638010304</v>
      </c>
      <c r="E31" s="82">
        <v>550</v>
      </c>
      <c r="F31" s="83"/>
      <c r="G31" s="49">
        <f t="shared" si="2"/>
        <v>275</v>
      </c>
      <c r="H31" s="84"/>
      <c r="I31" s="83">
        <f>G31*H31</f>
        <v>0</v>
      </c>
      <c r="J31" s="221"/>
      <c r="K31" s="221"/>
      <c r="L31" s="221"/>
    </row>
    <row r="32" spans="1:12" s="85" customFormat="1" ht="18" customHeight="1">
      <c r="A32" s="123"/>
      <c r="B32" s="86" t="s">
        <v>308</v>
      </c>
      <c r="C32" s="86" t="s">
        <v>329</v>
      </c>
      <c r="D32" s="81">
        <v>652638012384</v>
      </c>
      <c r="E32" s="82">
        <v>550</v>
      </c>
      <c r="F32" s="83" t="s">
        <v>255</v>
      </c>
      <c r="G32" s="49">
        <f t="shared" si="2"/>
        <v>275</v>
      </c>
      <c r="H32" s="84"/>
      <c r="I32" s="83">
        <f>IFERROR(H32*G32," ")</f>
        <v>0</v>
      </c>
      <c r="J32" s="221"/>
      <c r="K32" s="221"/>
      <c r="L32" s="221"/>
    </row>
    <row r="33" spans="1:12" s="85" customFormat="1" ht="18" customHeight="1">
      <c r="A33" s="123"/>
      <c r="B33" s="86" t="s">
        <v>254</v>
      </c>
      <c r="C33" s="86" t="s">
        <v>330</v>
      </c>
      <c r="D33" s="81">
        <v>652638010687</v>
      </c>
      <c r="E33" s="82">
        <v>550</v>
      </c>
      <c r="F33" s="83" t="s">
        <v>255</v>
      </c>
      <c r="G33" s="49">
        <f t="shared" si="2"/>
        <v>275</v>
      </c>
      <c r="H33" s="84"/>
      <c r="I33" s="83">
        <f>IFERROR(H33*G33," ")</f>
        <v>0</v>
      </c>
      <c r="J33" s="221"/>
      <c r="K33" s="221"/>
      <c r="L33" s="221"/>
    </row>
    <row r="34" spans="1:12" s="85" customFormat="1" ht="18" customHeight="1">
      <c r="A34" s="123"/>
      <c r="B34" s="88" t="s">
        <v>175</v>
      </c>
      <c r="C34" s="89"/>
      <c r="D34" s="90"/>
      <c r="E34" s="91"/>
      <c r="F34" s="91"/>
      <c r="G34" s="92"/>
      <c r="H34" s="207"/>
      <c r="I34" s="206"/>
      <c r="J34" s="221"/>
      <c r="K34" s="221"/>
      <c r="L34" s="221"/>
    </row>
    <row r="35" spans="1:12" s="85" customFormat="1" ht="18" customHeight="1">
      <c r="A35" s="123"/>
      <c r="B35" s="86" t="s">
        <v>237</v>
      </c>
      <c r="C35" s="86" t="s">
        <v>434</v>
      </c>
      <c r="D35" s="81">
        <v>652638010212</v>
      </c>
      <c r="E35" s="82">
        <v>400</v>
      </c>
      <c r="F35" s="83"/>
      <c r="G35" s="49">
        <f t="shared" ref="G35:G41" si="3">E35/$E$8</f>
        <v>200</v>
      </c>
      <c r="H35" s="84"/>
      <c r="I35" s="83">
        <f t="shared" ref="I35:I41" si="4">G35*H35</f>
        <v>0</v>
      </c>
      <c r="J35" s="221"/>
      <c r="K35" s="221"/>
      <c r="L35" s="221"/>
    </row>
    <row r="36" spans="1:12" s="85" customFormat="1" ht="18" customHeight="1">
      <c r="A36" s="123"/>
      <c r="B36" s="86" t="s">
        <v>15</v>
      </c>
      <c r="C36" s="86" t="s">
        <v>331</v>
      </c>
      <c r="D36" s="81">
        <v>652638004570</v>
      </c>
      <c r="E36" s="82">
        <v>400</v>
      </c>
      <c r="F36" s="83"/>
      <c r="G36" s="49">
        <f t="shared" si="3"/>
        <v>200</v>
      </c>
      <c r="H36" s="84"/>
      <c r="I36" s="83">
        <f t="shared" si="4"/>
        <v>0</v>
      </c>
      <c r="J36" s="221"/>
      <c r="K36" s="221"/>
      <c r="L36" s="221"/>
    </row>
    <row r="37" spans="1:12" s="85" customFormat="1" ht="18" customHeight="1">
      <c r="B37" s="99" t="s">
        <v>309</v>
      </c>
      <c r="C37" s="99" t="s">
        <v>433</v>
      </c>
      <c r="D37" s="94">
        <v>652638012858</v>
      </c>
      <c r="E37" s="95">
        <v>400</v>
      </c>
      <c r="F37" s="95"/>
      <c r="G37" s="96">
        <f t="shared" si="3"/>
        <v>200</v>
      </c>
      <c r="H37" s="97"/>
      <c r="I37" s="95">
        <f t="shared" si="4"/>
        <v>0</v>
      </c>
      <c r="J37" s="220"/>
      <c r="K37" s="221"/>
      <c r="L37" s="221"/>
    </row>
    <row r="38" spans="1:12" s="85" customFormat="1" ht="18" customHeight="1">
      <c r="B38" s="86" t="s">
        <v>238</v>
      </c>
      <c r="C38" s="86" t="s">
        <v>435</v>
      </c>
      <c r="D38" s="81">
        <v>652638010281</v>
      </c>
      <c r="E38" s="82">
        <v>400</v>
      </c>
      <c r="F38" s="83"/>
      <c r="G38" s="49">
        <f t="shared" si="3"/>
        <v>200</v>
      </c>
      <c r="H38" s="84"/>
      <c r="I38" s="83">
        <f t="shared" si="4"/>
        <v>0</v>
      </c>
    </row>
    <row r="39" spans="1:12" s="85" customFormat="1" ht="18" customHeight="1">
      <c r="B39" s="86" t="s">
        <v>239</v>
      </c>
      <c r="C39" s="86" t="s">
        <v>436</v>
      </c>
      <c r="D39" s="81">
        <v>652638010298</v>
      </c>
      <c r="E39" s="82">
        <v>400</v>
      </c>
      <c r="F39" s="83"/>
      <c r="G39" s="49">
        <f t="shared" si="3"/>
        <v>200</v>
      </c>
      <c r="H39" s="84"/>
      <c r="I39" s="83">
        <f t="shared" si="4"/>
        <v>0</v>
      </c>
    </row>
    <row r="40" spans="1:12" s="85" customFormat="1" ht="18" customHeight="1">
      <c r="B40" s="86" t="s">
        <v>296</v>
      </c>
      <c r="C40" s="86" t="s">
        <v>429</v>
      </c>
      <c r="D40" s="81">
        <v>652638011998</v>
      </c>
      <c r="E40" s="82">
        <v>400</v>
      </c>
      <c r="F40" s="83"/>
      <c r="G40" s="49">
        <f t="shared" si="3"/>
        <v>200</v>
      </c>
      <c r="H40" s="84"/>
      <c r="I40" s="83">
        <f t="shared" si="4"/>
        <v>0</v>
      </c>
    </row>
    <row r="41" spans="1:12" s="85" customFormat="1" ht="18" customHeight="1">
      <c r="B41" s="86" t="s">
        <v>473</v>
      </c>
      <c r="C41" s="122" t="s">
        <v>437</v>
      </c>
      <c r="D41" s="81">
        <v>652638010229</v>
      </c>
      <c r="E41" s="82">
        <v>630</v>
      </c>
      <c r="F41" s="83"/>
      <c r="G41" s="49">
        <f t="shared" si="3"/>
        <v>315</v>
      </c>
      <c r="H41" s="84"/>
      <c r="I41" s="83">
        <f t="shared" si="4"/>
        <v>0</v>
      </c>
    </row>
    <row r="42" spans="1:12" s="85" customFormat="1" ht="18" customHeight="1">
      <c r="B42" s="88" t="s">
        <v>201</v>
      </c>
      <c r="C42" s="89"/>
      <c r="D42" s="90"/>
      <c r="E42" s="91"/>
      <c r="F42" s="91"/>
      <c r="G42" s="92"/>
      <c r="H42" s="207"/>
      <c r="I42" s="206"/>
    </row>
    <row r="43" spans="1:12" s="85" customFormat="1" ht="18" customHeight="1">
      <c r="B43" s="86" t="s">
        <v>202</v>
      </c>
      <c r="C43" s="86" t="s">
        <v>332</v>
      </c>
      <c r="D43" s="81">
        <v>652638008929</v>
      </c>
      <c r="E43" s="82">
        <v>450</v>
      </c>
      <c r="F43" s="83"/>
      <c r="G43" s="49">
        <f>E43/$E$8</f>
        <v>225</v>
      </c>
      <c r="H43" s="84"/>
      <c r="I43" s="83">
        <f>G43*H43</f>
        <v>0</v>
      </c>
    </row>
    <row r="44" spans="1:12" s="85" customFormat="1" ht="18" customHeight="1">
      <c r="B44" s="86" t="s">
        <v>478</v>
      </c>
      <c r="C44" s="86" t="s">
        <v>333</v>
      </c>
      <c r="D44" s="81">
        <v>652638012216</v>
      </c>
      <c r="E44" s="82">
        <v>450</v>
      </c>
      <c r="F44" s="83"/>
      <c r="G44" s="49">
        <f>E44/$E$8</f>
        <v>225</v>
      </c>
      <c r="H44" s="84"/>
      <c r="I44" s="83">
        <f>G44*H44</f>
        <v>0</v>
      </c>
    </row>
    <row r="45" spans="1:12" s="85" customFormat="1" ht="18" customHeight="1">
      <c r="B45" s="80" t="s">
        <v>479</v>
      </c>
      <c r="C45" s="80" t="s">
        <v>461</v>
      </c>
      <c r="D45" s="81">
        <v>652638012278</v>
      </c>
      <c r="E45" s="100">
        <v>450</v>
      </c>
      <c r="F45" s="83"/>
      <c r="G45" s="49">
        <f>E45/$E$8</f>
        <v>225</v>
      </c>
      <c r="H45" s="48"/>
      <c r="I45" s="101">
        <f>G45*H45</f>
        <v>0</v>
      </c>
    </row>
    <row r="46" spans="1:12" s="85" customFormat="1" ht="18" customHeight="1">
      <c r="B46" s="88" t="s">
        <v>451</v>
      </c>
      <c r="C46" s="89"/>
      <c r="D46" s="90"/>
      <c r="E46" s="91"/>
      <c r="F46" s="91"/>
      <c r="G46" s="92"/>
      <c r="H46" s="207" t="str">
        <f>IF(SUM(H47:H48)=0,"",SUM(H47:H48))</f>
        <v/>
      </c>
      <c r="I46" s="206"/>
    </row>
    <row r="47" spans="1:12" s="85" customFormat="1" ht="18" customHeight="1">
      <c r="B47" s="86" t="s">
        <v>213</v>
      </c>
      <c r="C47" s="86" t="s">
        <v>219</v>
      </c>
      <c r="D47" s="81">
        <v>652638009605</v>
      </c>
      <c r="E47" s="83">
        <v>550</v>
      </c>
      <c r="F47" s="83"/>
      <c r="G47" s="49">
        <f>E47/$E$8</f>
        <v>275</v>
      </c>
      <c r="H47" s="84"/>
      <c r="I47" s="83">
        <f>G47*H47</f>
        <v>0</v>
      </c>
    </row>
    <row r="48" spans="1:12" s="85" customFormat="1" ht="18" customHeight="1">
      <c r="B48" s="86" t="s">
        <v>310</v>
      </c>
      <c r="C48" s="86" t="s">
        <v>220</v>
      </c>
      <c r="D48" s="81">
        <v>652638012308</v>
      </c>
      <c r="E48" s="83">
        <v>550</v>
      </c>
      <c r="F48" s="83"/>
      <c r="G48" s="49">
        <f>E48/$E$8</f>
        <v>275</v>
      </c>
      <c r="H48" s="84"/>
      <c r="I48" s="83">
        <f>G48*H48</f>
        <v>0</v>
      </c>
    </row>
    <row r="49" spans="2:9" s="85" customFormat="1" ht="18" customHeight="1">
      <c r="B49" s="88" t="s">
        <v>208</v>
      </c>
      <c r="C49" s="102"/>
      <c r="D49" s="90"/>
      <c r="E49" s="91"/>
      <c r="F49" s="91"/>
      <c r="G49" s="92"/>
      <c r="H49" s="207"/>
      <c r="I49" s="206"/>
    </row>
    <row r="50" spans="2:9" s="85" customFormat="1" ht="18" customHeight="1">
      <c r="B50" s="86" t="s">
        <v>249</v>
      </c>
      <c r="C50" s="86" t="s">
        <v>334</v>
      </c>
      <c r="D50" s="81">
        <v>652638010236</v>
      </c>
      <c r="E50" s="82">
        <v>280</v>
      </c>
      <c r="F50" s="83"/>
      <c r="G50" s="49">
        <f>E50/$E$8</f>
        <v>140</v>
      </c>
      <c r="H50" s="84"/>
      <c r="I50" s="83">
        <f>G50*H50</f>
        <v>0</v>
      </c>
    </row>
    <row r="51" spans="2:9" s="85" customFormat="1" ht="18" customHeight="1">
      <c r="B51" s="86" t="s">
        <v>250</v>
      </c>
      <c r="C51" s="86" t="s">
        <v>335</v>
      </c>
      <c r="D51" s="81">
        <v>652638010243</v>
      </c>
      <c r="E51" s="82">
        <v>280</v>
      </c>
      <c r="F51" s="83"/>
      <c r="G51" s="49">
        <f>E51/$E$8</f>
        <v>140</v>
      </c>
      <c r="H51" s="84"/>
      <c r="I51" s="83">
        <f>G51*H51</f>
        <v>0</v>
      </c>
    </row>
    <row r="52" spans="2:9" s="85" customFormat="1" ht="18" customHeight="1">
      <c r="B52" s="86" t="s">
        <v>294</v>
      </c>
      <c r="C52" s="86" t="s">
        <v>295</v>
      </c>
      <c r="D52" s="81">
        <v>652638011745</v>
      </c>
      <c r="E52" s="83">
        <v>280</v>
      </c>
      <c r="F52" s="83"/>
      <c r="G52" s="49">
        <f>E52/$E$8</f>
        <v>140</v>
      </c>
      <c r="H52" s="84"/>
      <c r="I52" s="83">
        <f>G52*H52</f>
        <v>0</v>
      </c>
    </row>
    <row r="53" spans="2:9" s="85" customFormat="1" ht="25.5" customHeight="1">
      <c r="B53" s="150" t="s">
        <v>23</v>
      </c>
      <c r="C53" s="158"/>
      <c r="D53" s="159"/>
      <c r="E53" s="160"/>
      <c r="F53" s="160"/>
      <c r="G53" s="161"/>
      <c r="H53" s="208">
        <f>SUM(H55:H60,H62:H63,H65:H70,H72:H77,H79:H81,H83:H84)</f>
        <v>0</v>
      </c>
      <c r="I53" s="209"/>
    </row>
    <row r="54" spans="2:9" s="85" customFormat="1" ht="18" customHeight="1">
      <c r="B54" s="155" t="s">
        <v>172</v>
      </c>
      <c r="C54" s="156"/>
      <c r="D54" s="103"/>
      <c r="E54" s="104"/>
      <c r="F54" s="104"/>
      <c r="G54" s="105"/>
      <c r="H54" s="205"/>
      <c r="I54" s="203"/>
    </row>
    <row r="55" spans="2:9" s="85" customFormat="1" ht="18" customHeight="1">
      <c r="B55" s="86" t="s">
        <v>480</v>
      </c>
      <c r="C55" s="86" t="s">
        <v>409</v>
      </c>
      <c r="D55" s="81">
        <v>652638013107</v>
      </c>
      <c r="E55" s="107"/>
      <c r="F55" s="83"/>
      <c r="G55" s="82">
        <f>ROUNDDOWN(E14/E8/E9,0)</f>
        <v>150</v>
      </c>
      <c r="H55" s="84"/>
      <c r="I55" s="83">
        <f t="shared" ref="I55:I60" si="5">G55*H55</f>
        <v>0</v>
      </c>
    </row>
    <row r="56" spans="2:9" s="85" customFormat="1" ht="18" customHeight="1">
      <c r="B56" s="86" t="s">
        <v>481</v>
      </c>
      <c r="C56" s="86" t="s">
        <v>410</v>
      </c>
      <c r="D56" s="81">
        <v>652638013114</v>
      </c>
      <c r="E56" s="107"/>
      <c r="F56" s="83"/>
      <c r="G56" s="82">
        <f>ROUNDDOWN(E15/E8/E9,0)</f>
        <v>150</v>
      </c>
      <c r="H56" s="84"/>
      <c r="I56" s="83">
        <f t="shared" si="5"/>
        <v>0</v>
      </c>
    </row>
    <row r="57" spans="2:9" s="85" customFormat="1" ht="18" customHeight="1">
      <c r="B57" s="86" t="s">
        <v>242</v>
      </c>
      <c r="C57" s="86" t="s">
        <v>411</v>
      </c>
      <c r="D57" s="81">
        <v>652638010441</v>
      </c>
      <c r="E57" s="107"/>
      <c r="F57" s="83"/>
      <c r="G57" s="82">
        <f>ROUNDDOWN(E16/E8/E9,0)</f>
        <v>70</v>
      </c>
      <c r="H57" s="84"/>
      <c r="I57" s="83">
        <f t="shared" si="5"/>
        <v>0</v>
      </c>
    </row>
    <row r="58" spans="2:9" s="85" customFormat="1" ht="18" customHeight="1">
      <c r="B58" s="86" t="s">
        <v>243</v>
      </c>
      <c r="C58" s="86" t="s">
        <v>412</v>
      </c>
      <c r="D58" s="81">
        <v>652638010458</v>
      </c>
      <c r="E58" s="107"/>
      <c r="F58" s="83"/>
      <c r="G58" s="82">
        <f>ROUNDDOWN(E17/E8/E9,0)</f>
        <v>70</v>
      </c>
      <c r="H58" s="84"/>
      <c r="I58" s="83">
        <f t="shared" si="5"/>
        <v>0</v>
      </c>
    </row>
    <row r="59" spans="2:9" s="85" customFormat="1" ht="18" customHeight="1">
      <c r="B59" s="86" t="s">
        <v>482</v>
      </c>
      <c r="C59" s="86" t="s">
        <v>413</v>
      </c>
      <c r="D59" s="81">
        <v>652638012926</v>
      </c>
      <c r="E59" s="107"/>
      <c r="F59" s="83"/>
      <c r="G59" s="82">
        <f>ROUNDDOWN(E18/E8/E9,0)</f>
        <v>70</v>
      </c>
      <c r="H59" s="84"/>
      <c r="I59" s="83">
        <f t="shared" si="5"/>
        <v>0</v>
      </c>
    </row>
    <row r="60" spans="2:9" s="85" customFormat="1" ht="20.25" customHeight="1">
      <c r="B60" s="86" t="s">
        <v>483</v>
      </c>
      <c r="C60" s="86" t="s">
        <v>414</v>
      </c>
      <c r="D60" s="162">
        <v>652638012933</v>
      </c>
      <c r="E60" s="163"/>
      <c r="F60" s="164"/>
      <c r="G60" s="165">
        <f>ROUNDDOWN(E19/E8/E9,0)</f>
        <v>70</v>
      </c>
      <c r="H60" s="149"/>
      <c r="I60" s="164">
        <f t="shared" si="5"/>
        <v>0</v>
      </c>
    </row>
    <row r="61" spans="2:9" s="85" customFormat="1" ht="18" customHeight="1">
      <c r="B61" s="155" t="s">
        <v>311</v>
      </c>
      <c r="C61" s="174"/>
      <c r="D61" s="175"/>
      <c r="E61" s="176"/>
      <c r="F61" s="177"/>
      <c r="G61" s="178"/>
      <c r="H61" s="205"/>
      <c r="I61" s="204"/>
    </row>
    <row r="62" spans="2:9" s="85" customFormat="1" ht="18" customHeight="1">
      <c r="B62" s="93" t="s">
        <v>462</v>
      </c>
      <c r="C62" s="93" t="s">
        <v>431</v>
      </c>
      <c r="D62" s="166">
        <v>652638011233</v>
      </c>
      <c r="E62" s="118"/>
      <c r="F62" s="98"/>
      <c r="G62" s="98">
        <f>ROUNDDOWN(E25/E8/E9,0)</f>
        <v>90</v>
      </c>
      <c r="H62" s="97"/>
      <c r="I62" s="98">
        <f>G62*H62</f>
        <v>0</v>
      </c>
    </row>
    <row r="63" spans="2:9" s="85" customFormat="1" ht="18" customHeight="1">
      <c r="B63" s="93" t="s">
        <v>463</v>
      </c>
      <c r="C63" s="93" t="s">
        <v>432</v>
      </c>
      <c r="D63" s="166">
        <v>652638011240</v>
      </c>
      <c r="E63" s="118"/>
      <c r="F63" s="98"/>
      <c r="G63" s="98">
        <f>ROUNDDOWN(E26/E8/E9,0)</f>
        <v>90</v>
      </c>
      <c r="H63" s="97"/>
      <c r="I63" s="98">
        <f>G63*H63</f>
        <v>0</v>
      </c>
    </row>
    <row r="64" spans="2:9" s="85" customFormat="1" ht="18" customHeight="1">
      <c r="B64" s="155" t="s">
        <v>173</v>
      </c>
      <c r="C64" s="169"/>
      <c r="D64" s="170"/>
      <c r="E64" s="171"/>
      <c r="F64" s="172"/>
      <c r="G64" s="173"/>
      <c r="H64" s="205"/>
      <c r="I64" s="203"/>
    </row>
    <row r="65" spans="2:9" s="85" customFormat="1" ht="20.25" customHeight="1">
      <c r="B65" s="80" t="s">
        <v>484</v>
      </c>
      <c r="C65" s="80" t="s">
        <v>336</v>
      </c>
      <c r="D65" s="109">
        <v>652638013077</v>
      </c>
      <c r="E65" s="110"/>
      <c r="F65" s="87"/>
      <c r="G65" s="111">
        <f>ROUNDDOWN(E28/E8/E9,0)</f>
        <v>110</v>
      </c>
      <c r="H65" s="84"/>
      <c r="I65" s="87">
        <f>G65*H65</f>
        <v>0</v>
      </c>
    </row>
    <row r="66" spans="2:9" s="85" customFormat="1" ht="20.25" customHeight="1">
      <c r="B66" s="80" t="s">
        <v>240</v>
      </c>
      <c r="C66" s="80" t="s">
        <v>337</v>
      </c>
      <c r="D66" s="109">
        <v>652638010489</v>
      </c>
      <c r="E66" s="110"/>
      <c r="F66" s="87"/>
      <c r="G66" s="111">
        <f>ROUNDDOWN(E29/E8/E9,0)</f>
        <v>110</v>
      </c>
      <c r="H66" s="84"/>
      <c r="I66" s="87">
        <f>G66*H66</f>
        <v>0</v>
      </c>
    </row>
    <row r="67" spans="2:9" s="85" customFormat="1" ht="20.25" customHeight="1">
      <c r="B67" s="80" t="s">
        <v>459</v>
      </c>
      <c r="C67" s="80" t="s">
        <v>338</v>
      </c>
      <c r="D67" s="109">
        <v>652638010496</v>
      </c>
      <c r="E67" s="110"/>
      <c r="F67" s="87"/>
      <c r="G67" s="111">
        <f>ROUNDDOWN(E30/E8/E9,0)</f>
        <v>110</v>
      </c>
      <c r="H67" s="84"/>
      <c r="I67" s="87">
        <f>G67*H67</f>
        <v>0</v>
      </c>
    </row>
    <row r="68" spans="2:9" s="85" customFormat="1" ht="17.5" customHeight="1">
      <c r="B68" s="80" t="s">
        <v>485</v>
      </c>
      <c r="C68" s="80" t="s">
        <v>339</v>
      </c>
      <c r="D68" s="109">
        <v>652638013091</v>
      </c>
      <c r="E68" s="110"/>
      <c r="F68" s="87"/>
      <c r="G68" s="111">
        <f>ROUNDDOWN(E31/E8/E9,0)</f>
        <v>110</v>
      </c>
      <c r="H68" s="84"/>
      <c r="I68" s="87">
        <f>G68*H68</f>
        <v>0</v>
      </c>
    </row>
    <row r="69" spans="2:9" s="85" customFormat="1" ht="18" customHeight="1">
      <c r="B69" s="80" t="s">
        <v>460</v>
      </c>
      <c r="C69" s="80" t="s">
        <v>405</v>
      </c>
      <c r="D69" s="109">
        <v>652638010694</v>
      </c>
      <c r="E69" s="110"/>
      <c r="F69" s="87" t="s">
        <v>255</v>
      </c>
      <c r="G69" s="111">
        <f>ROUNDDOWN(E32/E8/E9,0)</f>
        <v>110</v>
      </c>
      <c r="H69" s="84"/>
      <c r="I69" s="87">
        <f>IFERROR(H69*G69," ")</f>
        <v>0</v>
      </c>
    </row>
    <row r="70" spans="2:9" s="85" customFormat="1" ht="18" customHeight="1">
      <c r="B70" s="80" t="s">
        <v>486</v>
      </c>
      <c r="C70" s="80" t="s">
        <v>406</v>
      </c>
      <c r="D70" s="109">
        <v>652638013046</v>
      </c>
      <c r="E70" s="110"/>
      <c r="F70" s="87" t="s">
        <v>255</v>
      </c>
      <c r="G70" s="111">
        <f>ROUNDDOWN(E33/E8/E9,0)</f>
        <v>110</v>
      </c>
      <c r="H70" s="84"/>
      <c r="I70" s="87">
        <f>IFERROR(H70*G70," ")</f>
        <v>0</v>
      </c>
    </row>
    <row r="71" spans="2:9" s="85" customFormat="1" ht="18" customHeight="1">
      <c r="B71" s="155" t="s">
        <v>175</v>
      </c>
      <c r="C71" s="169"/>
      <c r="D71" s="170"/>
      <c r="E71" s="171"/>
      <c r="F71" s="172"/>
      <c r="G71" s="173"/>
      <c r="H71" s="205"/>
      <c r="I71" s="203"/>
    </row>
    <row r="72" spans="2:9" s="85" customFormat="1" ht="20.25" customHeight="1">
      <c r="B72" s="80" t="s">
        <v>487</v>
      </c>
      <c r="C72" s="80" t="s">
        <v>438</v>
      </c>
      <c r="D72" s="109">
        <v>652638012964</v>
      </c>
      <c r="E72" s="110"/>
      <c r="F72" s="87"/>
      <c r="G72" s="111">
        <f>ROUNDDOWN(E35/E8/E9,0)</f>
        <v>80</v>
      </c>
      <c r="H72" s="84"/>
      <c r="I72" s="87">
        <f t="shared" ref="I72:I77" si="6">G72*H72</f>
        <v>0</v>
      </c>
    </row>
    <row r="73" spans="2:9" s="85" customFormat="1" ht="20.25" customHeight="1">
      <c r="B73" s="80" t="s">
        <v>27</v>
      </c>
      <c r="C73" s="80" t="s">
        <v>418</v>
      </c>
      <c r="D73" s="109">
        <v>652638005263</v>
      </c>
      <c r="E73" s="110"/>
      <c r="F73" s="87"/>
      <c r="G73" s="111">
        <f>ROUNDDOWN(E36/E8/E9,0)</f>
        <v>80</v>
      </c>
      <c r="H73" s="84"/>
      <c r="I73" s="87">
        <f t="shared" si="6"/>
        <v>0</v>
      </c>
    </row>
    <row r="74" spans="2:9" s="85" customFormat="1" ht="20.25" customHeight="1">
      <c r="B74" s="93" t="s">
        <v>421</v>
      </c>
      <c r="C74" s="93" t="s">
        <v>404</v>
      </c>
      <c r="D74" s="166">
        <v>652638013039</v>
      </c>
      <c r="E74" s="118"/>
      <c r="F74" s="98"/>
      <c r="G74" s="98">
        <f>ROUNDDOWN(E37/E8/E9,0)</f>
        <v>80</v>
      </c>
      <c r="H74" s="97"/>
      <c r="I74" s="98">
        <f t="shared" si="6"/>
        <v>0</v>
      </c>
    </row>
    <row r="75" spans="2:9" s="85" customFormat="1" ht="20.25" customHeight="1">
      <c r="B75" s="80" t="s">
        <v>488</v>
      </c>
      <c r="C75" s="80" t="s">
        <v>417</v>
      </c>
      <c r="D75" s="109">
        <v>652638012995</v>
      </c>
      <c r="E75" s="110"/>
      <c r="F75" s="87"/>
      <c r="G75" s="111">
        <f>ROUNDDOWN(E38/E8/E9,0)</f>
        <v>80</v>
      </c>
      <c r="H75" s="84"/>
      <c r="I75" s="87">
        <f t="shared" si="6"/>
        <v>0</v>
      </c>
    </row>
    <row r="76" spans="2:9" s="85" customFormat="1" ht="20.25" customHeight="1">
      <c r="B76" s="80" t="s">
        <v>458</v>
      </c>
      <c r="C76" s="80" t="s">
        <v>416</v>
      </c>
      <c r="D76" s="109">
        <v>652638010533</v>
      </c>
      <c r="E76" s="110"/>
      <c r="F76" s="87"/>
      <c r="G76" s="111">
        <f>ROUNDDOWN(E39/E8/E9,0)</f>
        <v>80</v>
      </c>
      <c r="H76" s="84"/>
      <c r="I76" s="87">
        <f t="shared" si="6"/>
        <v>0</v>
      </c>
    </row>
    <row r="77" spans="2:9" s="85" customFormat="1" ht="20.25" customHeight="1">
      <c r="B77" s="80" t="s">
        <v>489</v>
      </c>
      <c r="C77" s="80" t="s">
        <v>415</v>
      </c>
      <c r="D77" s="109">
        <v>652638013121</v>
      </c>
      <c r="E77" s="110"/>
      <c r="F77" s="87"/>
      <c r="G77" s="87">
        <f>ROUNDDOWN(E40/E8/E9,0)</f>
        <v>80</v>
      </c>
      <c r="H77" s="84"/>
      <c r="I77" s="87">
        <f t="shared" si="6"/>
        <v>0</v>
      </c>
    </row>
    <row r="78" spans="2:9" s="85" customFormat="1" ht="18" customHeight="1">
      <c r="B78" s="155" t="s">
        <v>201</v>
      </c>
      <c r="C78" s="169"/>
      <c r="D78" s="170"/>
      <c r="E78" s="171"/>
      <c r="F78" s="172"/>
      <c r="G78" s="173"/>
      <c r="H78" s="205"/>
      <c r="I78" s="203"/>
    </row>
    <row r="79" spans="2:9" s="85" customFormat="1" ht="20.25" customHeight="1">
      <c r="B79" s="80" t="s">
        <v>490</v>
      </c>
      <c r="C79" s="80" t="s">
        <v>340</v>
      </c>
      <c r="D79" s="109">
        <v>652638012940</v>
      </c>
      <c r="E79" s="110"/>
      <c r="F79" s="87"/>
      <c r="G79" s="111">
        <f>ROUNDDOWN(E43/E8/E9,0)</f>
        <v>90</v>
      </c>
      <c r="H79" s="84"/>
      <c r="I79" s="87">
        <f>G79*H79</f>
        <v>0</v>
      </c>
    </row>
    <row r="80" spans="2:9" s="85" customFormat="1" ht="20.25" customHeight="1">
      <c r="B80" s="80" t="s">
        <v>491</v>
      </c>
      <c r="C80" s="80" t="s">
        <v>341</v>
      </c>
      <c r="D80" s="109">
        <v>652638012957</v>
      </c>
      <c r="E80" s="110"/>
      <c r="F80" s="87"/>
      <c r="G80" s="111">
        <f>ROUNDDOWN(E44/E8/E9,0)</f>
        <v>90</v>
      </c>
      <c r="H80" s="84"/>
      <c r="I80" s="87">
        <f>G80*H80</f>
        <v>0</v>
      </c>
    </row>
    <row r="81" spans="2:9" s="85" customFormat="1" ht="20.25" customHeight="1">
      <c r="B81" s="80" t="s">
        <v>492</v>
      </c>
      <c r="C81" s="80" t="s">
        <v>419</v>
      </c>
      <c r="D81" s="109">
        <v>652638013008</v>
      </c>
      <c r="E81" s="110"/>
      <c r="F81" s="87"/>
      <c r="G81" s="111">
        <f>ROUNDDOWN(E45/E8/E9,0)</f>
        <v>90</v>
      </c>
      <c r="H81" s="48"/>
      <c r="I81" s="101">
        <f>G81*H81</f>
        <v>0</v>
      </c>
    </row>
    <row r="82" spans="2:9" s="85" customFormat="1" ht="18" customHeight="1">
      <c r="B82" s="155" t="s">
        <v>251</v>
      </c>
      <c r="C82" s="169"/>
      <c r="D82" s="170"/>
      <c r="E82" s="171"/>
      <c r="F82" s="172"/>
      <c r="G82" s="173"/>
      <c r="H82" s="205"/>
      <c r="I82" s="203"/>
    </row>
    <row r="83" spans="2:9" s="85" customFormat="1" ht="20.25" customHeight="1">
      <c r="B83" s="80" t="s">
        <v>493</v>
      </c>
      <c r="C83" s="80" t="s">
        <v>407</v>
      </c>
      <c r="D83" s="109">
        <v>652638013015</v>
      </c>
      <c r="E83" s="110"/>
      <c r="F83" s="87"/>
      <c r="G83" s="111">
        <f>ROUNDDOWN(E47/E8/E9,0)</f>
        <v>110</v>
      </c>
      <c r="H83" s="84"/>
      <c r="I83" s="87">
        <f>G83*H83</f>
        <v>0</v>
      </c>
    </row>
    <row r="84" spans="2:9" s="85" customFormat="1" ht="20.25" customHeight="1">
      <c r="B84" s="86" t="s">
        <v>474</v>
      </c>
      <c r="C84" s="86" t="s">
        <v>408</v>
      </c>
      <c r="D84" s="81">
        <v>652638009636</v>
      </c>
      <c r="E84" s="107"/>
      <c r="F84" s="83"/>
      <c r="G84" s="82">
        <f>ROUNDDOWN(E48/E8/E9,0)</f>
        <v>110</v>
      </c>
      <c r="H84" s="84"/>
      <c r="I84" s="83">
        <f>G84*H84</f>
        <v>0</v>
      </c>
    </row>
    <row r="85" spans="2:9" s="85" customFormat="1" ht="25.5" customHeight="1">
      <c r="B85" s="150" t="s">
        <v>40</v>
      </c>
      <c r="C85" s="158"/>
      <c r="D85" s="159"/>
      <c r="E85" s="168"/>
      <c r="F85" s="160"/>
      <c r="G85" s="161"/>
      <c r="H85" s="208">
        <f>SUM(H87:H92,H94:H95,H97:H102,H104:H109,H111:H113,H115:H116)</f>
        <v>0</v>
      </c>
      <c r="I85" s="209"/>
    </row>
    <row r="86" spans="2:9" s="85" customFormat="1" ht="18" customHeight="1">
      <c r="B86" s="155" t="s">
        <v>172</v>
      </c>
      <c r="C86" s="156"/>
      <c r="D86" s="103"/>
      <c r="E86" s="108"/>
      <c r="F86" s="104"/>
      <c r="G86" s="105"/>
      <c r="H86" s="205"/>
      <c r="I86" s="157"/>
    </row>
    <row r="87" spans="2:9" s="85" customFormat="1" ht="20.25" customHeight="1">
      <c r="B87" s="86" t="s">
        <v>265</v>
      </c>
      <c r="C87" s="86" t="s">
        <v>368</v>
      </c>
      <c r="D87" s="81">
        <v>652638011035</v>
      </c>
      <c r="E87" s="107"/>
      <c r="F87" s="83"/>
      <c r="G87" s="82">
        <v>35</v>
      </c>
      <c r="H87" s="84"/>
      <c r="I87" s="83">
        <f t="shared" ref="I87:I92" si="7">G87*H87</f>
        <v>0</v>
      </c>
    </row>
    <row r="88" spans="2:9" s="85" customFormat="1" ht="20.25" customHeight="1">
      <c r="B88" s="86" t="s">
        <v>221</v>
      </c>
      <c r="C88" s="86" t="s">
        <v>369</v>
      </c>
      <c r="D88" s="81">
        <v>652638009797</v>
      </c>
      <c r="E88" s="107"/>
      <c r="F88" s="83"/>
      <c r="G88" s="82">
        <v>35</v>
      </c>
      <c r="H88" s="84"/>
      <c r="I88" s="83">
        <f t="shared" si="7"/>
        <v>0</v>
      </c>
    </row>
    <row r="89" spans="2:9" s="85" customFormat="1" ht="20.25" customHeight="1">
      <c r="B89" s="86" t="s">
        <v>494</v>
      </c>
      <c r="C89" s="86" t="s">
        <v>342</v>
      </c>
      <c r="D89" s="81">
        <v>652638012698</v>
      </c>
      <c r="E89" s="107"/>
      <c r="F89" s="83"/>
      <c r="G89" s="82">
        <v>35</v>
      </c>
      <c r="H89" s="84"/>
      <c r="I89" s="83">
        <f t="shared" si="7"/>
        <v>0</v>
      </c>
    </row>
    <row r="90" spans="2:9" s="85" customFormat="1" ht="20.25" customHeight="1">
      <c r="B90" s="80" t="s">
        <v>495</v>
      </c>
      <c r="C90" s="80" t="s">
        <v>343</v>
      </c>
      <c r="D90" s="109">
        <v>652638012704</v>
      </c>
      <c r="E90" s="110"/>
      <c r="F90" s="87"/>
      <c r="G90" s="111">
        <v>35</v>
      </c>
      <c r="H90" s="84"/>
      <c r="I90" s="87">
        <f t="shared" si="7"/>
        <v>0</v>
      </c>
    </row>
    <row r="91" spans="2:9" s="85" customFormat="1" ht="20.25" customHeight="1">
      <c r="B91" s="80" t="s">
        <v>496</v>
      </c>
      <c r="C91" s="80" t="s">
        <v>344</v>
      </c>
      <c r="D91" s="109">
        <v>652638012148</v>
      </c>
      <c r="E91" s="110"/>
      <c r="F91" s="87"/>
      <c r="G91" s="111">
        <v>35</v>
      </c>
      <c r="H91" s="84"/>
      <c r="I91" s="87">
        <f t="shared" si="7"/>
        <v>0</v>
      </c>
    </row>
    <row r="92" spans="2:9" s="85" customFormat="1" ht="20.25" customHeight="1">
      <c r="B92" s="80" t="s">
        <v>497</v>
      </c>
      <c r="C92" s="80" t="s">
        <v>345</v>
      </c>
      <c r="D92" s="109">
        <v>652638012155</v>
      </c>
      <c r="E92" s="110"/>
      <c r="F92" s="87"/>
      <c r="G92" s="111">
        <v>35</v>
      </c>
      <c r="H92" s="84"/>
      <c r="I92" s="87">
        <f t="shared" si="7"/>
        <v>0</v>
      </c>
    </row>
    <row r="93" spans="2:9" s="85" customFormat="1" ht="18" customHeight="1">
      <c r="B93" s="155" t="s">
        <v>311</v>
      </c>
      <c r="C93" s="156"/>
      <c r="D93" s="103"/>
      <c r="E93" s="108"/>
      <c r="F93" s="104"/>
      <c r="G93" s="105"/>
      <c r="H93" s="205"/>
      <c r="I93" s="157"/>
    </row>
    <row r="94" spans="2:9" s="85" customFormat="1" ht="20.149999999999999" customHeight="1">
      <c r="B94" s="93" t="s">
        <v>464</v>
      </c>
      <c r="C94" s="93" t="s">
        <v>366</v>
      </c>
      <c r="D94" s="166">
        <v>652638011257</v>
      </c>
      <c r="E94" s="118"/>
      <c r="F94" s="98"/>
      <c r="G94" s="98">
        <v>35</v>
      </c>
      <c r="H94" s="97"/>
      <c r="I94" s="98">
        <f>G94*H94</f>
        <v>0</v>
      </c>
    </row>
    <row r="95" spans="2:9" s="85" customFormat="1" ht="20.149999999999999" customHeight="1">
      <c r="B95" s="93" t="s">
        <v>465</v>
      </c>
      <c r="C95" s="93" t="s">
        <v>367</v>
      </c>
      <c r="D95" s="166">
        <v>652638011264</v>
      </c>
      <c r="E95" s="118"/>
      <c r="F95" s="98"/>
      <c r="G95" s="98">
        <v>35</v>
      </c>
      <c r="H95" s="97"/>
      <c r="I95" s="98">
        <f>G95*H95</f>
        <v>0</v>
      </c>
    </row>
    <row r="96" spans="2:9" s="85" customFormat="1" ht="18" customHeight="1">
      <c r="B96" s="155" t="s">
        <v>173</v>
      </c>
      <c r="C96" s="156"/>
      <c r="D96" s="103"/>
      <c r="E96" s="108"/>
      <c r="F96" s="104"/>
      <c r="G96" s="105"/>
      <c r="H96" s="106"/>
      <c r="I96" s="157"/>
    </row>
    <row r="97" spans="2:9" s="85" customFormat="1" ht="20.25" customHeight="1">
      <c r="B97" s="80" t="s">
        <v>223</v>
      </c>
      <c r="C97" s="80" t="s">
        <v>346</v>
      </c>
      <c r="D97" s="109">
        <v>652638009858</v>
      </c>
      <c r="E97" s="110"/>
      <c r="F97" s="87"/>
      <c r="G97" s="111">
        <v>35</v>
      </c>
      <c r="H97" s="84"/>
      <c r="I97" s="87">
        <f>G97*H97</f>
        <v>0</v>
      </c>
    </row>
    <row r="98" spans="2:9" s="85" customFormat="1" ht="20.25" customHeight="1">
      <c r="B98" s="80" t="s">
        <v>266</v>
      </c>
      <c r="C98" s="80" t="s">
        <v>347</v>
      </c>
      <c r="D98" s="109">
        <v>652638010991</v>
      </c>
      <c r="E98" s="110"/>
      <c r="F98" s="87"/>
      <c r="G98" s="111">
        <v>35</v>
      </c>
      <c r="H98" s="84"/>
      <c r="I98" s="87">
        <f>G98*H98</f>
        <v>0</v>
      </c>
    </row>
    <row r="99" spans="2:9" s="85" customFormat="1" ht="20.25" customHeight="1">
      <c r="B99" s="80" t="s">
        <v>267</v>
      </c>
      <c r="C99" s="80" t="s">
        <v>348</v>
      </c>
      <c r="D99" s="109">
        <v>652638010786</v>
      </c>
      <c r="E99" s="110"/>
      <c r="F99" s="87"/>
      <c r="G99" s="111">
        <v>35</v>
      </c>
      <c r="H99" s="84"/>
      <c r="I99" s="87">
        <f>G99*H99</f>
        <v>0</v>
      </c>
    </row>
    <row r="100" spans="2:9" s="85" customFormat="1" ht="20.25" customHeight="1">
      <c r="B100" s="80" t="s">
        <v>268</v>
      </c>
      <c r="C100" s="80" t="s">
        <v>349</v>
      </c>
      <c r="D100" s="109">
        <v>652638010984</v>
      </c>
      <c r="E100" s="110"/>
      <c r="F100" s="87"/>
      <c r="G100" s="111">
        <v>35</v>
      </c>
      <c r="H100" s="84"/>
      <c r="I100" s="87">
        <f>G100*H100</f>
        <v>0</v>
      </c>
    </row>
    <row r="101" spans="2:9" s="85" customFormat="1" ht="20.25" customHeight="1">
      <c r="B101" s="80" t="s">
        <v>257</v>
      </c>
      <c r="C101" s="80" t="s">
        <v>350</v>
      </c>
      <c r="D101" s="109">
        <v>652638010748</v>
      </c>
      <c r="E101" s="110"/>
      <c r="F101" s="87" t="s">
        <v>255</v>
      </c>
      <c r="G101" s="111">
        <v>35</v>
      </c>
      <c r="H101" s="84"/>
      <c r="I101" s="87">
        <f>IFERROR(H101*G101," ")</f>
        <v>0</v>
      </c>
    </row>
    <row r="102" spans="2:9" s="85" customFormat="1" ht="20.25" customHeight="1">
      <c r="B102" s="80" t="s">
        <v>426</v>
      </c>
      <c r="C102" s="80" t="s">
        <v>351</v>
      </c>
      <c r="D102" s="109">
        <v>652638012360</v>
      </c>
      <c r="E102" s="110"/>
      <c r="F102" s="87" t="s">
        <v>255</v>
      </c>
      <c r="G102" s="111">
        <v>35</v>
      </c>
      <c r="H102" s="84"/>
      <c r="I102" s="87">
        <f>IFERROR(H102*G102," ")</f>
        <v>0</v>
      </c>
    </row>
    <row r="103" spans="2:9" s="85" customFormat="1" ht="18" customHeight="1">
      <c r="B103" s="155" t="s">
        <v>175</v>
      </c>
      <c r="C103" s="156"/>
      <c r="D103" s="103"/>
      <c r="E103" s="108"/>
      <c r="F103" s="104"/>
      <c r="G103" s="105"/>
      <c r="H103" s="205"/>
      <c r="I103" s="157"/>
    </row>
    <row r="104" spans="2:9" s="85" customFormat="1" ht="20.25" customHeight="1">
      <c r="B104" s="80" t="s">
        <v>424</v>
      </c>
      <c r="C104" s="80" t="s">
        <v>352</v>
      </c>
      <c r="D104" s="109">
        <v>652638011028</v>
      </c>
      <c r="E104" s="110"/>
      <c r="F104" s="87"/>
      <c r="G104" s="111">
        <v>35</v>
      </c>
      <c r="H104" s="84"/>
      <c r="I104" s="87">
        <f t="shared" ref="I104:I109" si="8">G104*H104</f>
        <v>0</v>
      </c>
    </row>
    <row r="105" spans="2:9" s="85" customFormat="1" ht="20.25" customHeight="1">
      <c r="B105" s="80" t="s">
        <v>222</v>
      </c>
      <c r="C105" s="80" t="s">
        <v>444</v>
      </c>
      <c r="D105" s="109">
        <v>652638009810</v>
      </c>
      <c r="E105" s="110"/>
      <c r="F105" s="87"/>
      <c r="G105" s="111">
        <v>35</v>
      </c>
      <c r="H105" s="84"/>
      <c r="I105" s="87">
        <f t="shared" si="8"/>
        <v>0</v>
      </c>
    </row>
    <row r="106" spans="2:9" s="85" customFormat="1" ht="20.25" customHeight="1">
      <c r="B106" s="93" t="s">
        <v>423</v>
      </c>
      <c r="C106" s="93" t="s">
        <v>397</v>
      </c>
      <c r="D106" s="166">
        <v>652638012865</v>
      </c>
      <c r="E106" s="118"/>
      <c r="F106" s="98"/>
      <c r="G106" s="98"/>
      <c r="H106" s="97"/>
      <c r="I106" s="98">
        <f t="shared" si="8"/>
        <v>0</v>
      </c>
    </row>
    <row r="107" spans="2:9" s="85" customFormat="1" ht="20.25" customHeight="1">
      <c r="B107" s="80" t="s">
        <v>269</v>
      </c>
      <c r="C107" s="80" t="s">
        <v>353</v>
      </c>
      <c r="D107" s="109">
        <v>652638011011</v>
      </c>
      <c r="E107" s="110"/>
      <c r="F107" s="87"/>
      <c r="G107" s="111">
        <v>35</v>
      </c>
      <c r="H107" s="84"/>
      <c r="I107" s="87">
        <f t="shared" si="8"/>
        <v>0</v>
      </c>
    </row>
    <row r="108" spans="2:9" s="85" customFormat="1" ht="20.25" customHeight="1">
      <c r="B108" s="80" t="s">
        <v>270</v>
      </c>
      <c r="C108" s="80" t="s">
        <v>354</v>
      </c>
      <c r="D108" s="109">
        <v>652638011004</v>
      </c>
      <c r="E108" s="110"/>
      <c r="F108" s="87"/>
      <c r="G108" s="111">
        <v>35</v>
      </c>
      <c r="H108" s="84"/>
      <c r="I108" s="87">
        <f t="shared" si="8"/>
        <v>0</v>
      </c>
    </row>
    <row r="109" spans="2:9" s="85" customFormat="1" ht="20.25" customHeight="1">
      <c r="B109" s="93" t="s">
        <v>425</v>
      </c>
      <c r="C109" s="93" t="s">
        <v>445</v>
      </c>
      <c r="D109" s="166">
        <v>652638012025</v>
      </c>
      <c r="E109" s="118"/>
      <c r="F109" s="98"/>
      <c r="G109" s="98">
        <v>35</v>
      </c>
      <c r="H109" s="97"/>
      <c r="I109" s="98">
        <f t="shared" si="8"/>
        <v>0</v>
      </c>
    </row>
    <row r="110" spans="2:9" s="85" customFormat="1" ht="18" customHeight="1">
      <c r="B110" s="155" t="s">
        <v>201</v>
      </c>
      <c r="C110" s="156"/>
      <c r="D110" s="103"/>
      <c r="E110" s="108"/>
      <c r="F110" s="104"/>
      <c r="G110" s="105"/>
      <c r="H110" s="205"/>
      <c r="I110" s="157"/>
    </row>
    <row r="111" spans="2:9" s="85" customFormat="1" ht="20.25" customHeight="1">
      <c r="B111" s="80" t="s">
        <v>498</v>
      </c>
      <c r="C111" s="80" t="s">
        <v>447</v>
      </c>
      <c r="D111" s="109">
        <v>652638012186</v>
      </c>
      <c r="E111" s="110"/>
      <c r="F111" s="87"/>
      <c r="G111" s="111">
        <v>35</v>
      </c>
      <c r="H111" s="84"/>
      <c r="I111" s="87">
        <f>G111*H111</f>
        <v>0</v>
      </c>
    </row>
    <row r="112" spans="2:9" s="85" customFormat="1" ht="20.25" customHeight="1">
      <c r="B112" s="80" t="s">
        <v>499</v>
      </c>
      <c r="C112" s="80" t="s">
        <v>446</v>
      </c>
      <c r="D112" s="109">
        <v>652638012209</v>
      </c>
      <c r="E112" s="110"/>
      <c r="F112" s="87"/>
      <c r="G112" s="111">
        <v>35</v>
      </c>
      <c r="H112" s="84"/>
      <c r="I112" s="87">
        <f>G112*H112</f>
        <v>0</v>
      </c>
    </row>
    <row r="113" spans="1:9" s="85" customFormat="1" ht="20.25" customHeight="1">
      <c r="B113" s="80" t="s">
        <v>500</v>
      </c>
      <c r="C113" s="80" t="s">
        <v>448</v>
      </c>
      <c r="D113" s="109">
        <v>652638012261</v>
      </c>
      <c r="E113" s="110"/>
      <c r="F113" s="87"/>
      <c r="G113" s="167">
        <v>35</v>
      </c>
      <c r="H113" s="48"/>
      <c r="I113" s="101">
        <f>G113*H113</f>
        <v>0</v>
      </c>
    </row>
    <row r="114" spans="1:9" s="85" customFormat="1" ht="18" customHeight="1">
      <c r="B114" s="155" t="s">
        <v>451</v>
      </c>
      <c r="C114" s="156"/>
      <c r="D114" s="103"/>
      <c r="E114" s="108"/>
      <c r="F114" s="104"/>
      <c r="G114" s="105"/>
      <c r="H114" s="205"/>
      <c r="I114" s="157"/>
    </row>
    <row r="115" spans="1:9" s="85" customFormat="1" ht="20.25" customHeight="1">
      <c r="B115" s="80" t="s">
        <v>224</v>
      </c>
      <c r="C115" s="80" t="s">
        <v>449</v>
      </c>
      <c r="D115" s="109">
        <v>652638009872</v>
      </c>
      <c r="E115" s="110"/>
      <c r="F115" s="87"/>
      <c r="G115" s="111">
        <v>35</v>
      </c>
      <c r="H115" s="84"/>
      <c r="I115" s="87">
        <f>G115*H115</f>
        <v>0</v>
      </c>
    </row>
    <row r="116" spans="1:9" s="85" customFormat="1" ht="20.25" customHeight="1">
      <c r="B116" s="80" t="s">
        <v>501</v>
      </c>
      <c r="C116" s="80" t="s">
        <v>450</v>
      </c>
      <c r="D116" s="109">
        <v>652638012339</v>
      </c>
      <c r="E116" s="110"/>
      <c r="F116" s="87"/>
      <c r="G116" s="111">
        <v>35</v>
      </c>
      <c r="H116" s="84"/>
      <c r="I116" s="87">
        <f>G116*H116</f>
        <v>0</v>
      </c>
    </row>
    <row r="117" spans="1:9" s="85" customFormat="1" ht="25.5" customHeight="1">
      <c r="B117" s="150" t="s">
        <v>206</v>
      </c>
      <c r="C117" s="158"/>
      <c r="D117" s="159"/>
      <c r="E117" s="168"/>
      <c r="F117" s="160"/>
      <c r="G117" s="161"/>
      <c r="H117" s="208">
        <f>SUM(H118:H129)</f>
        <v>0</v>
      </c>
      <c r="I117" s="209"/>
    </row>
    <row r="118" spans="1:9" ht="20.25" customHeight="1">
      <c r="A118" s="112"/>
      <c r="B118" s="113" t="s">
        <v>289</v>
      </c>
      <c r="C118" s="113" t="s">
        <v>387</v>
      </c>
      <c r="D118" s="114">
        <v>5023984011768</v>
      </c>
      <c r="E118" s="110"/>
      <c r="F118" s="115"/>
      <c r="G118" s="116">
        <v>12.5</v>
      </c>
      <c r="H118" s="117"/>
      <c r="I118" s="115">
        <f t="shared" ref="I118:I129" si="9">IFERROR(H118*G118," ")</f>
        <v>0</v>
      </c>
    </row>
    <row r="119" spans="1:9" ht="20.25" customHeight="1">
      <c r="A119" s="112"/>
      <c r="B119" s="113" t="s">
        <v>291</v>
      </c>
      <c r="C119" s="113" t="s">
        <v>388</v>
      </c>
      <c r="D119" s="114" t="s">
        <v>293</v>
      </c>
      <c r="E119" s="110"/>
      <c r="F119" s="115"/>
      <c r="G119" s="116">
        <v>12.5</v>
      </c>
      <c r="H119" s="117"/>
      <c r="I119" s="115">
        <f t="shared" si="9"/>
        <v>0</v>
      </c>
    </row>
    <row r="120" spans="1:9" ht="20.25" customHeight="1">
      <c r="A120" s="112"/>
      <c r="B120" s="113" t="s">
        <v>290</v>
      </c>
      <c r="C120" s="113" t="s">
        <v>389</v>
      </c>
      <c r="D120" s="114">
        <v>5023984011751</v>
      </c>
      <c r="E120" s="110"/>
      <c r="F120" s="115"/>
      <c r="G120" s="116">
        <v>12.5</v>
      </c>
      <c r="H120" s="117"/>
      <c r="I120" s="115">
        <f t="shared" si="9"/>
        <v>0</v>
      </c>
    </row>
    <row r="121" spans="1:9" ht="20.25" customHeight="1">
      <c r="A121" s="112"/>
      <c r="B121" s="86" t="s">
        <v>301</v>
      </c>
      <c r="C121" s="86" t="s">
        <v>355</v>
      </c>
      <c r="D121" s="81">
        <v>652638011363</v>
      </c>
      <c r="E121" s="110"/>
      <c r="F121" s="83"/>
      <c r="G121" s="83">
        <v>8</v>
      </c>
      <c r="H121" s="84"/>
      <c r="I121" s="83">
        <f t="shared" si="9"/>
        <v>0</v>
      </c>
    </row>
    <row r="122" spans="1:9" ht="20.25" customHeight="1">
      <c r="A122" s="112"/>
      <c r="B122" s="86" t="s">
        <v>502</v>
      </c>
      <c r="C122" s="86" t="s">
        <v>360</v>
      </c>
      <c r="D122" s="81">
        <v>652638013213</v>
      </c>
      <c r="E122" s="110"/>
      <c r="F122" s="83"/>
      <c r="G122" s="83">
        <v>8</v>
      </c>
      <c r="H122" s="84"/>
      <c r="I122" s="83">
        <f t="shared" si="9"/>
        <v>0</v>
      </c>
    </row>
    <row r="123" spans="1:9" ht="18.5" customHeight="1">
      <c r="A123" s="112"/>
      <c r="B123" s="86" t="s">
        <v>503</v>
      </c>
      <c r="C123" s="86" t="s">
        <v>356</v>
      </c>
      <c r="D123" s="81">
        <v>652638013237</v>
      </c>
      <c r="E123" s="110"/>
      <c r="F123" s="83"/>
      <c r="G123" s="83">
        <v>7</v>
      </c>
      <c r="H123" s="84"/>
      <c r="I123" s="83">
        <f t="shared" si="9"/>
        <v>0</v>
      </c>
    </row>
    <row r="124" spans="1:9" ht="18.5" customHeight="1">
      <c r="A124" s="112"/>
      <c r="B124" s="86" t="s">
        <v>504</v>
      </c>
      <c r="C124" s="86" t="s">
        <v>357</v>
      </c>
      <c r="D124" s="81">
        <v>652638013244</v>
      </c>
      <c r="E124" s="110"/>
      <c r="F124" s="83"/>
      <c r="G124" s="83">
        <v>7</v>
      </c>
      <c r="H124" s="84"/>
      <c r="I124" s="83">
        <f t="shared" si="9"/>
        <v>0</v>
      </c>
    </row>
    <row r="125" spans="1:9" ht="18.5" customHeight="1">
      <c r="A125" s="112"/>
      <c r="B125" s="86" t="s">
        <v>303</v>
      </c>
      <c r="C125" s="86" t="s">
        <v>358</v>
      </c>
      <c r="D125" s="81">
        <v>652638011349</v>
      </c>
      <c r="E125" s="110"/>
      <c r="F125" s="83"/>
      <c r="G125" s="83">
        <v>7</v>
      </c>
      <c r="H125" s="84"/>
      <c r="I125" s="83">
        <f t="shared" si="9"/>
        <v>0</v>
      </c>
    </row>
    <row r="126" spans="1:9" ht="18.5" customHeight="1">
      <c r="A126" s="112"/>
      <c r="B126" s="86" t="s">
        <v>505</v>
      </c>
      <c r="C126" s="86" t="s">
        <v>359</v>
      </c>
      <c r="D126" s="81">
        <v>652638013206</v>
      </c>
      <c r="E126" s="110"/>
      <c r="F126" s="83"/>
      <c r="G126" s="83">
        <v>7</v>
      </c>
      <c r="H126" s="84"/>
      <c r="I126" s="83">
        <f t="shared" si="9"/>
        <v>0</v>
      </c>
    </row>
    <row r="127" spans="1:9" ht="20.25" customHeight="1">
      <c r="A127" s="112"/>
      <c r="B127" s="86" t="s">
        <v>468</v>
      </c>
      <c r="C127" s="86" t="s">
        <v>361</v>
      </c>
      <c r="D127" s="81">
        <v>652638013169</v>
      </c>
      <c r="E127" s="110"/>
      <c r="F127" s="83"/>
      <c r="G127" s="83">
        <v>7</v>
      </c>
      <c r="H127" s="84"/>
      <c r="I127" s="83">
        <f t="shared" si="9"/>
        <v>0</v>
      </c>
    </row>
    <row r="128" spans="1:9" ht="20.25" customHeight="1">
      <c r="A128" s="112"/>
      <c r="B128" s="86" t="s">
        <v>469</v>
      </c>
      <c r="C128" s="86" t="s">
        <v>362</v>
      </c>
      <c r="D128" s="81">
        <v>652638013176</v>
      </c>
      <c r="E128" s="110"/>
      <c r="F128" s="83"/>
      <c r="G128" s="83">
        <v>7</v>
      </c>
      <c r="H128" s="84"/>
      <c r="I128" s="83">
        <f t="shared" si="9"/>
        <v>0</v>
      </c>
    </row>
    <row r="129" spans="1:11" ht="20.25" customHeight="1">
      <c r="A129" s="112"/>
      <c r="B129" s="86" t="s">
        <v>470</v>
      </c>
      <c r="C129" s="86" t="s">
        <v>363</v>
      </c>
      <c r="D129" s="81">
        <v>652638013183</v>
      </c>
      <c r="E129" s="110"/>
      <c r="F129" s="83"/>
      <c r="G129" s="83">
        <v>7</v>
      </c>
      <c r="H129" s="84"/>
      <c r="I129" s="83">
        <f t="shared" si="9"/>
        <v>0</v>
      </c>
    </row>
    <row r="130" spans="1:11" s="85" customFormat="1" ht="25.5" customHeight="1">
      <c r="B130" s="150" t="s">
        <v>49</v>
      </c>
      <c r="C130" s="158"/>
      <c r="D130" s="159"/>
      <c r="E130" s="168"/>
      <c r="F130" s="160"/>
      <c r="G130" s="161"/>
      <c r="H130" s="208">
        <f>SUM(H131:H164)</f>
        <v>0</v>
      </c>
      <c r="I130" s="211"/>
    </row>
    <row r="131" spans="1:11" ht="20.25" customHeight="1">
      <c r="A131" s="112"/>
      <c r="B131" s="86" t="s">
        <v>279</v>
      </c>
      <c r="C131" s="86" t="s">
        <v>370</v>
      </c>
      <c r="D131" s="81">
        <v>652638011424</v>
      </c>
      <c r="E131" s="107"/>
      <c r="F131" s="83"/>
      <c r="G131" s="83">
        <v>7</v>
      </c>
      <c r="H131" s="84"/>
      <c r="I131" s="83">
        <f t="shared" ref="I131:I149" si="10">IFERROR(H131*G131," ")</f>
        <v>0</v>
      </c>
    </row>
    <row r="132" spans="1:11" ht="20.25" customHeight="1">
      <c r="A132" s="112"/>
      <c r="B132" s="86" t="s">
        <v>280</v>
      </c>
      <c r="C132" s="86" t="s">
        <v>371</v>
      </c>
      <c r="D132" s="81">
        <v>652638011431</v>
      </c>
      <c r="E132" s="107"/>
      <c r="F132" s="83"/>
      <c r="G132" s="83">
        <v>7</v>
      </c>
      <c r="H132" s="84"/>
      <c r="I132" s="83">
        <f t="shared" si="10"/>
        <v>0</v>
      </c>
    </row>
    <row r="133" spans="1:11" ht="20.25" customHeight="1">
      <c r="A133" s="112"/>
      <c r="B133" s="86" t="s">
        <v>283</v>
      </c>
      <c r="C133" s="86" t="s">
        <v>372</v>
      </c>
      <c r="D133" s="81">
        <v>652638011400</v>
      </c>
      <c r="E133" s="107"/>
      <c r="F133" s="83"/>
      <c r="G133" s="83">
        <v>7</v>
      </c>
      <c r="H133" s="84"/>
      <c r="I133" s="83">
        <f t="shared" si="10"/>
        <v>0</v>
      </c>
    </row>
    <row r="134" spans="1:11" ht="20.25" customHeight="1">
      <c r="A134" s="112"/>
      <c r="B134" s="80" t="s">
        <v>282</v>
      </c>
      <c r="C134" s="80" t="s">
        <v>373</v>
      </c>
      <c r="D134" s="109">
        <v>652638011417</v>
      </c>
      <c r="E134" s="110"/>
      <c r="F134" s="87"/>
      <c r="G134" s="87">
        <v>7</v>
      </c>
      <c r="H134" s="84"/>
      <c r="I134" s="87">
        <f t="shared" si="10"/>
        <v>0</v>
      </c>
    </row>
    <row r="135" spans="1:11" ht="20.25" customHeight="1">
      <c r="A135" s="112"/>
      <c r="B135" s="80" t="s">
        <v>271</v>
      </c>
      <c r="C135" s="80" t="s">
        <v>374</v>
      </c>
      <c r="D135" s="109">
        <v>652638011387</v>
      </c>
      <c r="E135" s="110"/>
      <c r="F135" s="87"/>
      <c r="G135" s="87">
        <v>7</v>
      </c>
      <c r="H135" s="84"/>
      <c r="I135" s="87">
        <f t="shared" si="10"/>
        <v>0</v>
      </c>
    </row>
    <row r="136" spans="1:11" ht="20.25" customHeight="1">
      <c r="A136" s="112"/>
      <c r="B136" s="80" t="s">
        <v>272</v>
      </c>
      <c r="C136" s="80" t="s">
        <v>375</v>
      </c>
      <c r="D136" s="109">
        <v>652638011394</v>
      </c>
      <c r="E136" s="110"/>
      <c r="F136" s="87"/>
      <c r="G136" s="87">
        <v>7</v>
      </c>
      <c r="H136" s="84"/>
      <c r="I136" s="87">
        <f t="shared" si="10"/>
        <v>0</v>
      </c>
    </row>
    <row r="137" spans="1:11" s="85" customFormat="1" ht="20.25" customHeight="1">
      <c r="B137" s="93" t="s">
        <v>466</v>
      </c>
      <c r="C137" s="93" t="s">
        <v>399</v>
      </c>
      <c r="D137" s="166">
        <v>652638011301</v>
      </c>
      <c r="E137" s="118"/>
      <c r="F137" s="98"/>
      <c r="G137" s="98">
        <v>7</v>
      </c>
      <c r="H137" s="97"/>
      <c r="I137" s="98">
        <f t="shared" si="10"/>
        <v>0</v>
      </c>
      <c r="K137" s="41"/>
    </row>
    <row r="138" spans="1:11" s="85" customFormat="1" ht="20.25" customHeight="1">
      <c r="B138" s="93" t="s">
        <v>467</v>
      </c>
      <c r="C138" s="93" t="s">
        <v>400</v>
      </c>
      <c r="D138" s="166">
        <v>652638011295</v>
      </c>
      <c r="E138" s="118"/>
      <c r="F138" s="98"/>
      <c r="G138" s="98">
        <v>7</v>
      </c>
      <c r="H138" s="97"/>
      <c r="I138" s="98">
        <f t="shared" si="10"/>
        <v>0</v>
      </c>
      <c r="K138" s="41"/>
    </row>
    <row r="139" spans="1:11" ht="20.25" customHeight="1">
      <c r="A139" s="112"/>
      <c r="B139" s="80" t="s">
        <v>275</v>
      </c>
      <c r="C139" s="80" t="s">
        <v>378</v>
      </c>
      <c r="D139" s="109">
        <v>652638011455</v>
      </c>
      <c r="E139" s="110"/>
      <c r="F139" s="87"/>
      <c r="G139" s="87">
        <v>7</v>
      </c>
      <c r="H139" s="84"/>
      <c r="I139" s="87">
        <f t="shared" si="10"/>
        <v>0</v>
      </c>
    </row>
    <row r="140" spans="1:11" ht="20.25" customHeight="1">
      <c r="A140" s="112"/>
      <c r="B140" s="80" t="s">
        <v>276</v>
      </c>
      <c r="C140" s="80" t="s">
        <v>379</v>
      </c>
      <c r="D140" s="109">
        <v>652638011448</v>
      </c>
      <c r="E140" s="110"/>
      <c r="F140" s="87"/>
      <c r="G140" s="87">
        <v>7</v>
      </c>
      <c r="H140" s="84"/>
      <c r="I140" s="87">
        <f t="shared" si="10"/>
        <v>0</v>
      </c>
    </row>
    <row r="141" spans="1:11" ht="20.25" customHeight="1">
      <c r="A141" s="112"/>
      <c r="B141" s="80" t="s">
        <v>277</v>
      </c>
      <c r="C141" s="80" t="s">
        <v>380</v>
      </c>
      <c r="D141" s="109">
        <v>652638011462</v>
      </c>
      <c r="E141" s="110"/>
      <c r="F141" s="87"/>
      <c r="G141" s="87">
        <v>7</v>
      </c>
      <c r="H141" s="84"/>
      <c r="I141" s="87">
        <f t="shared" si="10"/>
        <v>0</v>
      </c>
    </row>
    <row r="142" spans="1:11" ht="20" customHeight="1">
      <c r="A142" s="112"/>
      <c r="B142" s="80" t="s">
        <v>278</v>
      </c>
      <c r="C142" s="80" t="s">
        <v>381</v>
      </c>
      <c r="D142" s="109">
        <v>652638011479</v>
      </c>
      <c r="E142" s="110"/>
      <c r="F142" s="87"/>
      <c r="G142" s="87">
        <v>7</v>
      </c>
      <c r="H142" s="84"/>
      <c r="I142" s="87">
        <f t="shared" si="10"/>
        <v>0</v>
      </c>
    </row>
    <row r="143" spans="1:11" s="85" customFormat="1" ht="20.25" customHeight="1">
      <c r="B143" s="80" t="s">
        <v>258</v>
      </c>
      <c r="C143" s="80" t="s">
        <v>376</v>
      </c>
      <c r="D143" s="109">
        <v>652638010724</v>
      </c>
      <c r="E143" s="110"/>
      <c r="F143" s="87" t="s">
        <v>255</v>
      </c>
      <c r="G143" s="87">
        <v>7</v>
      </c>
      <c r="H143" s="84"/>
      <c r="I143" s="87">
        <f t="shared" si="10"/>
        <v>0</v>
      </c>
      <c r="K143" s="41"/>
    </row>
    <row r="144" spans="1:11" s="85" customFormat="1" ht="20.25" customHeight="1">
      <c r="B144" s="80" t="s">
        <v>259</v>
      </c>
      <c r="C144" s="80" t="s">
        <v>377</v>
      </c>
      <c r="D144" s="109">
        <v>652638010717</v>
      </c>
      <c r="E144" s="110"/>
      <c r="F144" s="87" t="s">
        <v>255</v>
      </c>
      <c r="G144" s="87">
        <v>7</v>
      </c>
      <c r="H144" s="84"/>
      <c r="I144" s="87">
        <f t="shared" si="10"/>
        <v>0</v>
      </c>
      <c r="K144" s="41"/>
    </row>
    <row r="145" spans="1:11" ht="20.25" customHeight="1">
      <c r="A145" s="112"/>
      <c r="B145" s="80" t="s">
        <v>273</v>
      </c>
      <c r="C145" s="80" t="s">
        <v>439</v>
      </c>
      <c r="D145" s="109">
        <v>652638007199</v>
      </c>
      <c r="E145" s="110"/>
      <c r="F145" s="87"/>
      <c r="G145" s="87">
        <v>7</v>
      </c>
      <c r="H145" s="84"/>
      <c r="I145" s="87">
        <f t="shared" si="10"/>
        <v>0</v>
      </c>
    </row>
    <row r="146" spans="1:11" ht="20.25" customHeight="1">
      <c r="A146" s="112"/>
      <c r="B146" s="93" t="s">
        <v>422</v>
      </c>
      <c r="C146" s="93" t="s">
        <v>398</v>
      </c>
      <c r="D146" s="166">
        <v>652638013312</v>
      </c>
      <c r="E146" s="118"/>
      <c r="F146" s="98"/>
      <c r="G146" s="98">
        <v>7</v>
      </c>
      <c r="H146" s="97"/>
      <c r="I146" s="98">
        <f t="shared" si="10"/>
        <v>0</v>
      </c>
    </row>
    <row r="147" spans="1:11" ht="20.25" customHeight="1">
      <c r="A147" s="112"/>
      <c r="B147" s="80" t="s">
        <v>274</v>
      </c>
      <c r="C147" s="80" t="s">
        <v>383</v>
      </c>
      <c r="D147" s="109">
        <v>652638007304</v>
      </c>
      <c r="E147" s="110"/>
      <c r="F147" s="87"/>
      <c r="G147" s="87">
        <v>7</v>
      </c>
      <c r="H147" s="84"/>
      <c r="I147" s="87">
        <f t="shared" si="10"/>
        <v>0</v>
      </c>
    </row>
    <row r="148" spans="1:11" ht="20.25" customHeight="1">
      <c r="A148" s="112"/>
      <c r="B148" s="80" t="s">
        <v>281</v>
      </c>
      <c r="C148" s="80" t="s">
        <v>382</v>
      </c>
      <c r="D148" s="109">
        <v>652638007335</v>
      </c>
      <c r="E148" s="110"/>
      <c r="F148" s="87"/>
      <c r="G148" s="87">
        <v>7</v>
      </c>
      <c r="H148" s="84"/>
      <c r="I148" s="87">
        <f t="shared" si="10"/>
        <v>0</v>
      </c>
    </row>
    <row r="149" spans="1:11" ht="20.25" customHeight="1">
      <c r="A149" s="112"/>
      <c r="B149" s="80" t="s">
        <v>427</v>
      </c>
      <c r="C149" s="80" t="s">
        <v>420</v>
      </c>
      <c r="D149" s="109">
        <v>652638012032</v>
      </c>
      <c r="E149" s="110"/>
      <c r="F149" s="87"/>
      <c r="G149" s="87">
        <v>7</v>
      </c>
      <c r="H149" s="84"/>
      <c r="I149" s="87">
        <f t="shared" si="10"/>
        <v>0</v>
      </c>
    </row>
    <row r="150" spans="1:11" s="85" customFormat="1" ht="20.25" customHeight="1">
      <c r="B150" s="80" t="s">
        <v>205</v>
      </c>
      <c r="C150" s="80" t="s">
        <v>401</v>
      </c>
      <c r="D150" s="109">
        <v>652638009056</v>
      </c>
      <c r="E150" s="110"/>
      <c r="F150" s="87"/>
      <c r="G150" s="111">
        <v>7</v>
      </c>
      <c r="H150" s="84"/>
      <c r="I150" s="87">
        <f>G150*H150</f>
        <v>0</v>
      </c>
      <c r="K150" s="41"/>
    </row>
    <row r="151" spans="1:11" s="85" customFormat="1" ht="20.25" customHeight="1">
      <c r="B151" s="80" t="s">
        <v>212</v>
      </c>
      <c r="C151" s="80" t="s">
        <v>440</v>
      </c>
      <c r="D151" s="109">
        <v>652638009124</v>
      </c>
      <c r="E151" s="110"/>
      <c r="F151" s="87"/>
      <c r="G151" s="111">
        <v>7</v>
      </c>
      <c r="H151" s="84"/>
      <c r="I151" s="119">
        <f>G151*H151</f>
        <v>0</v>
      </c>
      <c r="K151" s="41"/>
    </row>
    <row r="152" spans="1:11" ht="20.25" customHeight="1">
      <c r="A152" s="112"/>
      <c r="B152" s="80" t="s">
        <v>286</v>
      </c>
      <c r="C152" s="80" t="s">
        <v>441</v>
      </c>
      <c r="D152" s="109">
        <v>652638011509</v>
      </c>
      <c r="E152" s="110"/>
      <c r="F152" s="87"/>
      <c r="G152" s="87">
        <v>7</v>
      </c>
      <c r="H152" s="84"/>
      <c r="I152" s="119">
        <f>G152*H152</f>
        <v>0</v>
      </c>
    </row>
    <row r="153" spans="1:11" s="85" customFormat="1" ht="20.25" customHeight="1">
      <c r="B153" s="80" t="s">
        <v>216</v>
      </c>
      <c r="C153" s="80" t="s">
        <v>402</v>
      </c>
      <c r="D153" s="109">
        <v>652638010328</v>
      </c>
      <c r="E153" s="110"/>
      <c r="F153" s="87"/>
      <c r="G153" s="87">
        <v>7</v>
      </c>
      <c r="H153" s="84"/>
      <c r="I153" s="87">
        <f>G153*H153</f>
        <v>0</v>
      </c>
      <c r="K153" s="41"/>
    </row>
    <row r="154" spans="1:11" s="85" customFormat="1" ht="20.25" customHeight="1">
      <c r="B154" s="80" t="s">
        <v>217</v>
      </c>
      <c r="C154" s="80" t="s">
        <v>403</v>
      </c>
      <c r="D154" s="109">
        <v>652638010335</v>
      </c>
      <c r="E154" s="110"/>
      <c r="F154" s="87"/>
      <c r="G154" s="87">
        <v>7</v>
      </c>
      <c r="H154" s="84"/>
      <c r="I154" s="87">
        <f>G154*H154</f>
        <v>0</v>
      </c>
      <c r="K154" s="41"/>
    </row>
    <row r="155" spans="1:11" s="85" customFormat="1" ht="20.25" customHeight="1">
      <c r="B155" s="93" t="s">
        <v>364</v>
      </c>
      <c r="C155" s="93" t="s">
        <v>442</v>
      </c>
      <c r="D155" s="166"/>
      <c r="E155" s="118"/>
      <c r="F155" s="98"/>
      <c r="G155" s="98">
        <v>17</v>
      </c>
      <c r="H155" s="97"/>
      <c r="I155" s="98">
        <f>IFERROR(H155*G155," ")</f>
        <v>0</v>
      </c>
      <c r="K155" s="41"/>
    </row>
    <row r="156" spans="1:11" s="85" customFormat="1" ht="20.25" customHeight="1">
      <c r="B156" s="80" t="s">
        <v>260</v>
      </c>
      <c r="C156" s="80" t="s">
        <v>384</v>
      </c>
      <c r="D156" s="109">
        <v>652638011332</v>
      </c>
      <c r="E156" s="110"/>
      <c r="F156" s="87"/>
      <c r="G156" s="87">
        <v>17</v>
      </c>
      <c r="H156" s="84"/>
      <c r="I156" s="87">
        <f>IFERROR(H156*G156," ")</f>
        <v>0</v>
      </c>
      <c r="K156" s="41"/>
    </row>
    <row r="157" spans="1:11" s="85" customFormat="1" ht="20.25" customHeight="1">
      <c r="B157" s="80" t="s">
        <v>428</v>
      </c>
      <c r="C157" s="80" t="s">
        <v>385</v>
      </c>
      <c r="D157" s="109"/>
      <c r="E157" s="110"/>
      <c r="F157" s="87"/>
      <c r="G157" s="87">
        <v>17</v>
      </c>
      <c r="H157" s="84"/>
      <c r="I157" s="87">
        <f>IFERROR(H157*G157," ")</f>
        <v>0</v>
      </c>
      <c r="K157" s="41"/>
    </row>
    <row r="158" spans="1:11" s="85" customFormat="1" ht="20.25" customHeight="1">
      <c r="B158" s="93" t="s">
        <v>390</v>
      </c>
      <c r="C158" s="93" t="s">
        <v>386</v>
      </c>
      <c r="D158" s="166"/>
      <c r="E158" s="118"/>
      <c r="F158" s="98"/>
      <c r="G158" s="98">
        <v>17</v>
      </c>
      <c r="H158" s="97"/>
      <c r="I158" s="98">
        <f>IFERROR(H158*G158," ")</f>
        <v>0</v>
      </c>
      <c r="K158" s="41"/>
    </row>
    <row r="159" spans="1:11" ht="20.25" customHeight="1">
      <c r="A159" s="112"/>
      <c r="B159" s="80" t="s">
        <v>298</v>
      </c>
      <c r="C159" s="80" t="s">
        <v>430</v>
      </c>
      <c r="D159" s="109">
        <v>652638013343</v>
      </c>
      <c r="E159" s="110"/>
      <c r="F159" s="87"/>
      <c r="G159" s="87">
        <v>17</v>
      </c>
      <c r="H159" s="84"/>
      <c r="I159" s="87">
        <f>IFERROR(H159*G159," ")</f>
        <v>0</v>
      </c>
    </row>
    <row r="160" spans="1:11" s="85" customFormat="1" ht="20.5" customHeight="1">
      <c r="B160" s="80" t="s">
        <v>124</v>
      </c>
      <c r="C160" s="80" t="s">
        <v>65</v>
      </c>
      <c r="D160" s="109">
        <v>652638004686</v>
      </c>
      <c r="E160" s="110"/>
      <c r="F160" s="87"/>
      <c r="G160" s="111">
        <v>20.5</v>
      </c>
      <c r="H160" s="84"/>
      <c r="I160" s="87">
        <f>G160*H160</f>
        <v>0</v>
      </c>
      <c r="K160" s="41"/>
    </row>
    <row r="161" spans="2:11" s="85" customFormat="1" ht="20.5" customHeight="1">
      <c r="B161" s="80" t="s">
        <v>288</v>
      </c>
      <c r="C161" s="80" t="s">
        <v>67</v>
      </c>
      <c r="D161" s="109">
        <v>652638011646</v>
      </c>
      <c r="E161" s="110"/>
      <c r="F161" s="87"/>
      <c r="G161" s="111">
        <v>20.5</v>
      </c>
      <c r="H161" s="84"/>
      <c r="I161" s="87">
        <f>G161*H161</f>
        <v>0</v>
      </c>
      <c r="K161" s="41"/>
    </row>
    <row r="162" spans="2:11" s="85" customFormat="1" ht="20.5" customHeight="1">
      <c r="B162" s="80" t="s">
        <v>207</v>
      </c>
      <c r="C162" s="80" t="s">
        <v>218</v>
      </c>
      <c r="D162" s="109">
        <v>652638008400</v>
      </c>
      <c r="E162" s="110"/>
      <c r="F162" s="87"/>
      <c r="G162" s="111">
        <v>7</v>
      </c>
      <c r="H162" s="84"/>
      <c r="I162" s="87">
        <f>G162*H162</f>
        <v>0</v>
      </c>
      <c r="K162" s="41"/>
    </row>
    <row r="163" spans="2:11" s="85" customFormat="1" ht="20.5" customHeight="1">
      <c r="B163" s="80" t="s">
        <v>125</v>
      </c>
      <c r="C163" s="80" t="s">
        <v>126</v>
      </c>
      <c r="D163" s="109">
        <v>652638004297</v>
      </c>
      <c r="E163" s="110"/>
      <c r="F163" s="87"/>
      <c r="G163" s="111">
        <v>2.5</v>
      </c>
      <c r="H163" s="84"/>
      <c r="I163" s="87">
        <f>G163*H163</f>
        <v>0</v>
      </c>
      <c r="K163" s="41"/>
    </row>
    <row r="164" spans="2:11" s="85" customFormat="1" ht="20.5" customHeight="1">
      <c r="B164" s="80" t="s">
        <v>127</v>
      </c>
      <c r="C164" s="80" t="s">
        <v>128</v>
      </c>
      <c r="D164" s="109">
        <v>652638004303</v>
      </c>
      <c r="E164" s="110"/>
      <c r="F164" s="87"/>
      <c r="G164" s="111">
        <v>1</v>
      </c>
      <c r="H164" s="84"/>
      <c r="I164" s="87">
        <f>G164*H164</f>
        <v>0</v>
      </c>
      <c r="K164" s="41"/>
    </row>
    <row r="166" spans="2:11">
      <c r="F166" s="120"/>
      <c r="H166" s="45" t="s">
        <v>472</v>
      </c>
      <c r="I166" s="46"/>
    </row>
    <row r="167" spans="2:11" ht="15.5">
      <c r="F167" s="120"/>
      <c r="G167" s="47" t="s">
        <v>131</v>
      </c>
      <c r="H167" s="48">
        <f>SUM(H14:H51)</f>
        <v>0</v>
      </c>
      <c r="I167" s="49">
        <f>I2</f>
        <v>0</v>
      </c>
    </row>
    <row r="168" spans="2:11" ht="15.5">
      <c r="F168" s="120"/>
      <c r="G168" s="47" t="s">
        <v>130</v>
      </c>
      <c r="H168" s="48">
        <f>SUM(H55:H164)</f>
        <v>0</v>
      </c>
      <c r="I168" s="49">
        <f>I4</f>
        <v>0</v>
      </c>
    </row>
    <row r="169" spans="2:11" ht="15.5">
      <c r="F169" s="120"/>
      <c r="G169" s="47" t="s">
        <v>132</v>
      </c>
      <c r="H169" s="50">
        <f>E7</f>
        <v>0.1</v>
      </c>
      <c r="I169" s="49">
        <f>I3</f>
        <v>0</v>
      </c>
    </row>
    <row r="170" spans="2:11" ht="20">
      <c r="G170" s="212" t="s">
        <v>171</v>
      </c>
      <c r="H170" s="51"/>
      <c r="I170" s="200">
        <f>I5</f>
        <v>0</v>
      </c>
    </row>
    <row r="171" spans="2:11" ht="15.5">
      <c r="G171" s="198" t="s">
        <v>455</v>
      </c>
      <c r="H171" s="199">
        <f>H6</f>
        <v>0</v>
      </c>
      <c r="I171" s="197" t="str">
        <f>I6</f>
        <v/>
      </c>
    </row>
  </sheetData>
  <autoFilter ref="B11:I164" xr:uid="{9C499FCA-0F28-493B-8BEF-6E7329F878AA}"/>
  <phoneticPr fontId="36" type="noConversion"/>
  <conditionalFormatting sqref="C72:C77 C131:C164 C14:C23 C25:C26 C28:C33 C35:C41 C43:C45 C47:C48 C50:C52 C55:C60 C62:C63 C65:C70 C79:C81 C83:C84 C87:C92 C94:C95 C97:C102 C104:C109 C111:C113 C115:C116 C118:C120">
    <cfRule type="expression" dxfId="40" priority="22">
      <formula>H14&gt;0</formula>
    </cfRule>
  </conditionalFormatting>
  <conditionalFormatting sqref="C77 C121:C129">
    <cfRule type="expression" dxfId="39" priority="21">
      <formula>$H77&gt;0</formula>
    </cfRule>
  </conditionalFormatting>
  <conditionalFormatting sqref="C149">
    <cfRule type="expression" dxfId="38" priority="20">
      <formula>$H149&gt;0</formula>
    </cfRule>
  </conditionalFormatting>
  <conditionalFormatting sqref="I4">
    <cfRule type="cellIs" dxfId="37" priority="5" operator="lessThanOrEqual">
      <formula>$I$3</formula>
    </cfRule>
    <cfRule type="cellIs" dxfId="36" priority="10" operator="between">
      <formula>0.100000000001*$I$2</formula>
      <formula>0.11*$I$2</formula>
    </cfRule>
    <cfRule type="cellIs" dxfId="35" priority="29" operator="greaterThan">
      <formula>$I$3</formula>
    </cfRule>
    <cfRule type="containsBlanks" dxfId="34" priority="29">
      <formula>LEN(TRIM(I4))=0</formula>
    </cfRule>
  </conditionalFormatting>
  <conditionalFormatting sqref="I6">
    <cfRule type="containsBlanks" dxfId="33" priority="11">
      <formula>LEN(TRIM(I6))=0</formula>
    </cfRule>
    <cfRule type="cellIs" dxfId="32" priority="25" operator="lessThanOrEqual">
      <formula>0.25</formula>
    </cfRule>
    <cfRule type="cellIs" dxfId="31" priority="26" operator="greaterThan">
      <formula>0.25</formula>
    </cfRule>
  </conditionalFormatting>
  <conditionalFormatting sqref="I171">
    <cfRule type="cellIs" dxfId="30" priority="9" operator="lessThanOrEqual">
      <formula>0.25</formula>
    </cfRule>
    <cfRule type="cellIs" dxfId="29" priority="28" operator="greaterThan">
      <formula>0.25</formula>
    </cfRule>
    <cfRule type="containsBlanks" dxfId="28" priority="28">
      <formula>LEN(TRIM(I171))=0</formula>
    </cfRule>
  </conditionalFormatting>
  <conditionalFormatting sqref="K2:M8">
    <cfRule type="expression" dxfId="27" priority="13">
      <formula>$Q2=""</formula>
    </cfRule>
    <cfRule type="expression" dxfId="26" priority="14">
      <formula>$Q2&gt;0%</formula>
    </cfRule>
  </conditionalFormatting>
  <conditionalFormatting sqref="N2:Q8">
    <cfRule type="containsBlanks" dxfId="25" priority="15">
      <formula>LEN(TRIM(N2))=0</formula>
    </cfRule>
    <cfRule type="cellIs" dxfId="24" priority="16" operator="greaterThan">
      <formula>0</formula>
    </cfRule>
  </conditionalFormatting>
  <conditionalFormatting sqref="O2:Q2">
    <cfRule type="expression" dxfId="23" priority="24">
      <formula>T2&gt;0</formula>
    </cfRule>
  </conditionalFormatting>
  <conditionalFormatting sqref="O3:Q3">
    <cfRule type="expression" dxfId="22" priority="12">
      <formula>T4&gt;0</formula>
    </cfRule>
  </conditionalFormatting>
  <conditionalFormatting sqref="O4:Q4">
    <cfRule type="expression" dxfId="21" priority="27">
      <formula>T3&gt;0</formula>
    </cfRule>
  </conditionalFormatting>
  <conditionalFormatting sqref="O5:Q8">
    <cfRule type="expression" dxfId="20" priority="23">
      <formula>T5&gt;0</formula>
    </cfRule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rowBreaks count="1" manualBreakCount="1"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68FC-437E-46B5-A521-DE4FFCE8ED09}">
  <sheetPr>
    <tabColor rgb="FF99FFCC"/>
  </sheetPr>
  <dimension ref="B2:S24"/>
  <sheetViews>
    <sheetView showGridLines="0" zoomScale="90" zoomScaleNormal="90" workbookViewId="0">
      <pane xSplit="1" ySplit="3" topLeftCell="B4" activePane="bottomRight" state="frozen"/>
      <selection activeCell="D40" sqref="D40"/>
      <selection pane="topRight" activeCell="D40" sqref="D40"/>
      <selection pane="bottomLeft" activeCell="D40" sqref="D40"/>
      <selection pane="bottomRight" activeCell="D22" sqref="D22"/>
    </sheetView>
  </sheetViews>
  <sheetFormatPr defaultRowHeight="14.5"/>
  <cols>
    <col min="2" max="2" width="9.7265625" bestFit="1" customWidth="1"/>
    <col min="3" max="3" width="16.36328125" customWidth="1"/>
    <col min="4" max="4" width="10.08984375" style="145" bestFit="1" customWidth="1"/>
    <col min="5" max="5" width="2.6328125" customWidth="1"/>
    <col min="6" max="6" width="8.7265625" customWidth="1"/>
    <col min="7" max="7" width="9.7265625" bestFit="1" customWidth="1"/>
    <col min="8" max="8" width="14.7265625" bestFit="1" customWidth="1"/>
    <col min="9" max="9" width="10.08984375" style="145" bestFit="1" customWidth="1"/>
    <col min="10" max="10" width="2.6328125" customWidth="1"/>
    <col min="12" max="12" width="9.7265625" bestFit="1" customWidth="1"/>
    <col min="13" max="13" width="14.7265625" bestFit="1" customWidth="1"/>
    <col min="14" max="14" width="10.08984375" style="145" bestFit="1" customWidth="1"/>
    <col min="15" max="15" width="2.6328125" customWidth="1"/>
    <col min="17" max="17" width="9.7265625" bestFit="1" customWidth="1"/>
    <col min="18" max="18" width="14.7265625" bestFit="1" customWidth="1"/>
    <col min="19" max="19" width="8.54296875" style="145" customWidth="1"/>
    <col min="20" max="20" width="1.81640625" customWidth="1"/>
  </cols>
  <sheetData>
    <row r="2" spans="2:19">
      <c r="B2" s="124" t="s">
        <v>391</v>
      </c>
      <c r="C2" s="125" t="s">
        <v>392</v>
      </c>
      <c r="D2" s="126" t="s">
        <v>393</v>
      </c>
      <c r="G2" s="124" t="s">
        <v>391</v>
      </c>
      <c r="H2" s="125" t="s">
        <v>392</v>
      </c>
      <c r="I2" s="126" t="s">
        <v>393</v>
      </c>
      <c r="L2" s="124" t="s">
        <v>391</v>
      </c>
      <c r="M2" s="125" t="s">
        <v>392</v>
      </c>
      <c r="N2" s="126" t="s">
        <v>393</v>
      </c>
      <c r="Q2" s="124" t="s">
        <v>391</v>
      </c>
      <c r="R2" s="125" t="s">
        <v>392</v>
      </c>
      <c r="S2" s="126" t="s">
        <v>393</v>
      </c>
    </row>
    <row r="3" spans="2:19">
      <c r="B3" s="127">
        <v>550</v>
      </c>
      <c r="C3" s="128">
        <v>4</v>
      </c>
      <c r="D3" s="129">
        <f>B3*C3/2</f>
        <v>1100</v>
      </c>
      <c r="G3" s="127">
        <v>450</v>
      </c>
      <c r="H3" s="128">
        <v>5</v>
      </c>
      <c r="I3" s="129">
        <f>G3*H3/2</f>
        <v>1125</v>
      </c>
      <c r="L3" s="127">
        <v>400</v>
      </c>
      <c r="M3" s="128">
        <v>5</v>
      </c>
      <c r="N3" s="129">
        <f>L3*M3/2</f>
        <v>1000</v>
      </c>
      <c r="Q3" s="127">
        <v>350</v>
      </c>
      <c r="R3" s="128">
        <v>6</v>
      </c>
      <c r="S3" s="129">
        <f>Q3*R3/2</f>
        <v>1050</v>
      </c>
    </row>
    <row r="5" spans="2:19">
      <c r="B5" s="130" t="s">
        <v>394</v>
      </c>
      <c r="C5" s="131">
        <v>550</v>
      </c>
      <c r="D5" s="128">
        <v>1</v>
      </c>
      <c r="G5" s="132" t="s">
        <v>394</v>
      </c>
      <c r="H5" s="133">
        <v>550</v>
      </c>
      <c r="I5" s="134">
        <v>1</v>
      </c>
      <c r="L5" s="132" t="s">
        <v>394</v>
      </c>
      <c r="M5" s="133">
        <v>550</v>
      </c>
      <c r="N5" s="134">
        <v>1</v>
      </c>
      <c r="Q5" s="132" t="s">
        <v>394</v>
      </c>
      <c r="R5" s="133">
        <v>550</v>
      </c>
      <c r="S5" s="134">
        <v>1</v>
      </c>
    </row>
    <row r="6" spans="2:19">
      <c r="B6" s="135" t="s">
        <v>395</v>
      </c>
      <c r="C6" s="136"/>
      <c r="D6" s="137">
        <v>0</v>
      </c>
      <c r="G6" s="138" t="s">
        <v>395</v>
      </c>
      <c r="H6" s="139"/>
      <c r="I6" s="140">
        <v>0</v>
      </c>
      <c r="L6" s="138" t="s">
        <v>395</v>
      </c>
      <c r="M6" s="139"/>
      <c r="N6" s="140">
        <v>0</v>
      </c>
      <c r="Q6" s="138" t="s">
        <v>395</v>
      </c>
      <c r="R6" s="139"/>
      <c r="S6" s="140">
        <v>0</v>
      </c>
    </row>
    <row r="7" spans="2:19">
      <c r="B7" s="135" t="s">
        <v>396</v>
      </c>
      <c r="C7" s="136"/>
      <c r="D7" s="141">
        <v>0.1</v>
      </c>
      <c r="G7" s="138" t="s">
        <v>396</v>
      </c>
      <c r="H7" s="139"/>
      <c r="I7" s="142">
        <v>9.8000000000000004E-2</v>
      </c>
      <c r="L7" s="138" t="s">
        <v>396</v>
      </c>
      <c r="M7" s="139"/>
      <c r="N7" s="142">
        <v>0.11</v>
      </c>
      <c r="Q7" s="138" t="s">
        <v>396</v>
      </c>
      <c r="R7" s="139"/>
      <c r="S7" s="142">
        <v>0.105</v>
      </c>
    </row>
    <row r="8" spans="2:19">
      <c r="B8" s="143"/>
      <c r="C8" s="144"/>
      <c r="G8" s="143"/>
      <c r="H8" s="144"/>
      <c r="L8" s="143"/>
      <c r="M8" s="144"/>
      <c r="Q8" s="143"/>
      <c r="R8" s="144"/>
    </row>
    <row r="9" spans="2:19">
      <c r="B9" s="132" t="s">
        <v>394</v>
      </c>
      <c r="C9" s="133">
        <v>450</v>
      </c>
      <c r="D9" s="134">
        <v>1</v>
      </c>
      <c r="G9" s="130" t="s">
        <v>394</v>
      </c>
      <c r="H9" s="131">
        <v>450</v>
      </c>
      <c r="I9" s="128">
        <v>1</v>
      </c>
      <c r="L9" s="132" t="s">
        <v>394</v>
      </c>
      <c r="M9" s="133">
        <v>450</v>
      </c>
      <c r="N9" s="134">
        <v>1</v>
      </c>
      <c r="Q9" s="132" t="s">
        <v>394</v>
      </c>
      <c r="R9" s="133">
        <v>450</v>
      </c>
      <c r="S9" s="134">
        <v>1</v>
      </c>
    </row>
    <row r="10" spans="2:19">
      <c r="B10" s="138" t="s">
        <v>395</v>
      </c>
      <c r="C10" s="139"/>
      <c r="D10" s="140">
        <v>1</v>
      </c>
      <c r="G10" s="135" t="s">
        <v>395</v>
      </c>
      <c r="H10" s="136"/>
      <c r="I10" s="137">
        <v>1</v>
      </c>
      <c r="L10" s="138" t="s">
        <v>395</v>
      </c>
      <c r="M10" s="139"/>
      <c r="N10" s="140">
        <v>0</v>
      </c>
      <c r="Q10" s="138" t="s">
        <v>395</v>
      </c>
      <c r="R10" s="139"/>
      <c r="S10" s="140">
        <v>1</v>
      </c>
    </row>
    <row r="11" spans="2:19">
      <c r="B11" s="138" t="s">
        <v>396</v>
      </c>
      <c r="C11" s="139"/>
      <c r="D11" s="142">
        <v>0.114</v>
      </c>
      <c r="G11" s="135" t="s">
        <v>396</v>
      </c>
      <c r="H11" s="136"/>
      <c r="I11" s="141">
        <v>0.111</v>
      </c>
      <c r="L11" s="138" t="s">
        <v>396</v>
      </c>
      <c r="M11" s="139"/>
      <c r="N11" s="142">
        <v>0.09</v>
      </c>
      <c r="Q11" s="138" t="s">
        <v>396</v>
      </c>
      <c r="R11" s="139"/>
      <c r="S11" s="142">
        <v>0.11899999999999999</v>
      </c>
    </row>
    <row r="12" spans="2:19">
      <c r="B12" s="143"/>
      <c r="C12" s="144"/>
      <c r="G12" s="143"/>
      <c r="H12" s="144"/>
      <c r="L12" s="143"/>
      <c r="M12" s="144"/>
      <c r="Q12" s="143"/>
      <c r="R12" s="144"/>
    </row>
    <row r="13" spans="2:19">
      <c r="B13" s="132" t="s">
        <v>394</v>
      </c>
      <c r="C13" s="133">
        <v>400</v>
      </c>
      <c r="D13" s="134">
        <v>1</v>
      </c>
      <c r="G13" s="132" t="s">
        <v>394</v>
      </c>
      <c r="H13" s="133">
        <v>400</v>
      </c>
      <c r="I13" s="134">
        <v>1</v>
      </c>
      <c r="L13" s="130" t="s">
        <v>394</v>
      </c>
      <c r="M13" s="131">
        <v>400</v>
      </c>
      <c r="N13" s="128">
        <v>1</v>
      </c>
      <c r="Q13" s="132" t="s">
        <v>394</v>
      </c>
      <c r="R13" s="133">
        <v>400</v>
      </c>
      <c r="S13" s="134">
        <v>1</v>
      </c>
    </row>
    <row r="14" spans="2:19">
      <c r="B14" s="138" t="s">
        <v>395</v>
      </c>
      <c r="C14" s="139"/>
      <c r="D14" s="140">
        <v>1</v>
      </c>
      <c r="G14" s="138" t="s">
        <v>395</v>
      </c>
      <c r="H14" s="139"/>
      <c r="I14" s="140">
        <v>1</v>
      </c>
      <c r="L14" s="135" t="s">
        <v>395</v>
      </c>
      <c r="M14" s="136"/>
      <c r="N14" s="137">
        <v>1</v>
      </c>
      <c r="Q14" s="138" t="s">
        <v>395</v>
      </c>
      <c r="R14" s="139"/>
      <c r="S14" s="140">
        <v>1</v>
      </c>
    </row>
    <row r="15" spans="2:19">
      <c r="B15" s="138" t="s">
        <v>396</v>
      </c>
      <c r="C15" s="139"/>
      <c r="D15" s="142">
        <v>0.105</v>
      </c>
      <c r="G15" s="138" t="s">
        <v>396</v>
      </c>
      <c r="H15" s="139"/>
      <c r="I15" s="142">
        <v>0.10199999999999999</v>
      </c>
      <c r="L15" s="135" t="s">
        <v>396</v>
      </c>
      <c r="M15" s="136"/>
      <c r="N15" s="141">
        <v>0.115</v>
      </c>
      <c r="Q15" s="138" t="s">
        <v>396</v>
      </c>
      <c r="R15" s="139"/>
      <c r="S15" s="142">
        <v>0.11</v>
      </c>
    </row>
    <row r="16" spans="2:19">
      <c r="B16" s="146"/>
      <c r="G16" s="146"/>
      <c r="L16" s="146"/>
      <c r="Q16" s="146"/>
    </row>
    <row r="17" spans="2:19">
      <c r="B17" s="132" t="s">
        <v>394</v>
      </c>
      <c r="C17" s="133">
        <v>350</v>
      </c>
      <c r="D17" s="134">
        <v>1</v>
      </c>
      <c r="G17" s="132" t="s">
        <v>394</v>
      </c>
      <c r="H17" s="133">
        <v>350</v>
      </c>
      <c r="I17" s="134">
        <v>1</v>
      </c>
      <c r="L17" s="132" t="s">
        <v>394</v>
      </c>
      <c r="M17" s="133">
        <v>350</v>
      </c>
      <c r="N17" s="134">
        <v>1</v>
      </c>
      <c r="Q17" s="130" t="s">
        <v>394</v>
      </c>
      <c r="R17" s="131">
        <v>350</v>
      </c>
      <c r="S17" s="128">
        <v>1</v>
      </c>
    </row>
    <row r="18" spans="2:19">
      <c r="B18" s="138" t="s">
        <v>395</v>
      </c>
      <c r="C18" s="139"/>
      <c r="D18" s="140">
        <v>1</v>
      </c>
      <c r="G18" s="138" t="s">
        <v>395</v>
      </c>
      <c r="H18" s="139"/>
      <c r="I18" s="140">
        <v>1</v>
      </c>
      <c r="L18" s="138" t="s">
        <v>395</v>
      </c>
      <c r="M18" s="139"/>
      <c r="N18" s="140">
        <v>1</v>
      </c>
      <c r="Q18" s="135" t="s">
        <v>395</v>
      </c>
      <c r="R18" s="136"/>
      <c r="S18" s="137">
        <v>1</v>
      </c>
    </row>
    <row r="19" spans="2:19">
      <c r="B19" s="138" t="s">
        <v>396</v>
      </c>
      <c r="C19" s="139"/>
      <c r="D19" s="142">
        <v>9.5000000000000001E-2</v>
      </c>
      <c r="G19" s="138" t="s">
        <v>396</v>
      </c>
      <c r="H19" s="139"/>
      <c r="I19" s="142">
        <v>9.2999999999999999E-2</v>
      </c>
      <c r="L19" s="138" t="s">
        <v>396</v>
      </c>
      <c r="M19" s="139"/>
      <c r="N19" s="142">
        <v>0.105</v>
      </c>
      <c r="Q19" s="135" t="s">
        <v>396</v>
      </c>
      <c r="R19" s="136"/>
      <c r="S19" s="141">
        <v>0.1</v>
      </c>
    </row>
    <row r="21" spans="2:19">
      <c r="B21" s="132" t="s">
        <v>394</v>
      </c>
      <c r="C21" s="133"/>
      <c r="D21" s="134">
        <v>0</v>
      </c>
      <c r="G21" s="132" t="s">
        <v>394</v>
      </c>
      <c r="H21" s="133"/>
      <c r="I21" s="134">
        <v>0</v>
      </c>
      <c r="L21" s="132" t="s">
        <v>394</v>
      </c>
      <c r="M21" s="133"/>
      <c r="N21" s="134">
        <v>0</v>
      </c>
      <c r="Q21" s="132" t="s">
        <v>394</v>
      </c>
      <c r="R21" s="133"/>
      <c r="S21" s="134">
        <v>0</v>
      </c>
    </row>
    <row r="22" spans="2:19">
      <c r="B22" s="138" t="s">
        <v>395</v>
      </c>
      <c r="C22" s="139"/>
      <c r="D22" s="140">
        <v>4</v>
      </c>
      <c r="G22" s="138" t="s">
        <v>395</v>
      </c>
      <c r="H22" s="139"/>
      <c r="I22" s="140">
        <v>4</v>
      </c>
      <c r="L22" s="138" t="s">
        <v>395</v>
      </c>
      <c r="M22" s="139"/>
      <c r="N22" s="140">
        <v>3</v>
      </c>
      <c r="Q22" s="138" t="s">
        <v>395</v>
      </c>
      <c r="R22" s="139"/>
      <c r="S22" s="140">
        <v>3</v>
      </c>
    </row>
    <row r="23" spans="2:19">
      <c r="B23" s="138" t="s">
        <v>396</v>
      </c>
      <c r="C23" s="139"/>
      <c r="D23" s="142">
        <v>0.127</v>
      </c>
      <c r="G23" s="138" t="s">
        <v>396</v>
      </c>
      <c r="H23" s="139"/>
      <c r="I23" s="142">
        <v>0.124</v>
      </c>
      <c r="L23" s="138" t="s">
        <v>396</v>
      </c>
      <c r="M23" s="139"/>
      <c r="N23" s="142">
        <v>0.105</v>
      </c>
      <c r="Q23" s="138" t="s">
        <v>396</v>
      </c>
      <c r="R23" s="139"/>
      <c r="S23" s="142">
        <v>0.1</v>
      </c>
    </row>
    <row r="24" spans="2:19">
      <c r="D24" s="145">
        <f>1/4</f>
        <v>0.25</v>
      </c>
      <c r="I24" s="147">
        <f>1/5</f>
        <v>0.2</v>
      </c>
      <c r="N24" s="147">
        <f>1/5</f>
        <v>0.2</v>
      </c>
      <c r="S24" s="147">
        <f>1/6</f>
        <v>0.16666666666666666</v>
      </c>
    </row>
  </sheetData>
  <conditionalFormatting sqref="D7 I7 N7 S7 D11 I11 N11 S11 D15 I15 N15 S15 D19 I19 N19 S19 D23 I23 N23 S23">
    <cfRule type="cellIs" dxfId="19" priority="1" operator="lessThanOrEqual">
      <formula>0.1</formula>
    </cfRule>
    <cfRule type="cellIs" dxfId="18" priority="2" operator="greaterThan">
      <formula>0.1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8BD8-5243-49D9-B6FA-F0E03D0F6C92}">
  <sheetPr>
    <pageSetUpPr fitToPage="1"/>
  </sheetPr>
  <dimension ref="A1:R169"/>
  <sheetViews>
    <sheetView showGridLines="0" topLeftCell="B1" zoomScale="70" zoomScaleNormal="70" workbookViewId="0">
      <pane ySplit="9" topLeftCell="A50" activePane="bottomLeft" state="frozen"/>
      <selection pane="bottomLeft" activeCell="H45" sqref="H45:H46"/>
    </sheetView>
  </sheetViews>
  <sheetFormatPr defaultColWidth="8.7265625" defaultRowHeight="14"/>
  <cols>
    <col min="1" max="1" width="24" style="41" bestFit="1" customWidth="1"/>
    <col min="2" max="2" width="39.36328125" style="41" customWidth="1"/>
    <col min="3" max="3" width="68" style="41" bestFit="1" customWidth="1"/>
    <col min="4" max="4" width="18" style="41" bestFit="1" customWidth="1"/>
    <col min="5" max="5" width="14" style="42" bestFit="1" customWidth="1"/>
    <col min="6" max="6" width="21" style="43" hidden="1" customWidth="1"/>
    <col min="7" max="7" width="21.6328125" style="44" bestFit="1" customWidth="1"/>
    <col min="8" max="8" width="17.1796875" style="52" customWidth="1"/>
    <col min="9" max="9" width="24.81640625" style="42" bestFit="1" customWidth="1"/>
    <col min="10" max="10" width="2.54296875" style="41" customWidth="1"/>
    <col min="11" max="11" width="14.36328125" style="41" customWidth="1"/>
    <col min="12" max="12" width="8.7265625" style="41"/>
    <col min="13" max="13" width="10.36328125" style="41" bestFit="1" customWidth="1"/>
    <col min="14" max="16" width="10" style="41" customWidth="1"/>
    <col min="17" max="17" width="13.453125" style="41" customWidth="1"/>
    <col min="18" max="16384" width="8.7265625" style="41"/>
  </cols>
  <sheetData>
    <row r="1" spans="2:18" ht="15.5">
      <c r="G1" s="213"/>
      <c r="H1" s="216"/>
      <c r="I1" s="215"/>
      <c r="K1" s="184" t="s">
        <v>311</v>
      </c>
      <c r="L1" s="189"/>
      <c r="M1" s="190"/>
      <c r="N1" s="187" t="str">
        <f>IFERROR(I22/#REF!,"")</f>
        <v/>
      </c>
      <c r="O1" s="187" t="str">
        <f>IFERROR(SUM(I60:I61)/$I$2,"")</f>
        <v/>
      </c>
      <c r="P1" s="188" t="str">
        <f>IFERROR(SUM(I92:I93)/$I$2,"")</f>
        <v/>
      </c>
      <c r="Q1" s="201" t="str">
        <f>IFERROR(SUM(I60:I61,I92:I93)/$I$2,"")</f>
        <v/>
      </c>
    </row>
    <row r="2" spans="2:18" ht="15.5">
      <c r="G2" s="213"/>
      <c r="H2" s="214"/>
      <c r="I2" s="215"/>
      <c r="K2" s="184" t="s">
        <v>173</v>
      </c>
      <c r="L2" s="189"/>
      <c r="M2" s="190"/>
      <c r="N2" s="187" t="str">
        <f>IFERROR(I25/#REF!,"")</f>
        <v/>
      </c>
      <c r="O2" s="187" t="str">
        <f>IFERROR(SUM(I63:I68)/$I$2,"")</f>
        <v/>
      </c>
      <c r="P2" s="188" t="str">
        <f>IFERROR(SUM(I95:I100)/$I$2,"")</f>
        <v/>
      </c>
      <c r="Q2" s="201" t="str">
        <f>IFERROR(SUM(I63:I68,I95:I100)/$I$2,"")</f>
        <v/>
      </c>
    </row>
    <row r="3" spans="2:18" ht="20">
      <c r="G3" s="217"/>
      <c r="H3" s="214"/>
      <c r="I3" s="218"/>
      <c r="K3" s="184" t="s">
        <v>175</v>
      </c>
      <c r="L3" s="189"/>
      <c r="M3" s="190"/>
      <c r="N3" s="187" t="str">
        <f>IFERROR(I32/#REF!,"")</f>
        <v/>
      </c>
      <c r="O3" s="187" t="str">
        <f>IFERROR(SUM(I70:I75)/$I$2,"")</f>
        <v/>
      </c>
      <c r="P3" s="188" t="str">
        <f>IFERROR(SUM(I102:I107)/$I$2,"")</f>
        <v/>
      </c>
      <c r="Q3" s="201" t="str">
        <f>IFERROR(SUM(I70:I75,I102:I107)/$I$2,"")</f>
        <v/>
      </c>
    </row>
    <row r="4" spans="2:18" ht="16" customHeight="1">
      <c r="G4" s="213"/>
      <c r="H4" s="214"/>
      <c r="I4" s="219"/>
      <c r="K4" s="184" t="s">
        <v>201</v>
      </c>
      <c r="L4" s="189"/>
      <c r="M4" s="190"/>
      <c r="N4" s="187" t="str">
        <f>IFERROR(I40/#REF!,"")</f>
        <v/>
      </c>
      <c r="O4" s="187" t="str">
        <f>IFERROR(SUM(I77:I79)/$I$2,"")</f>
        <v/>
      </c>
      <c r="P4" s="188" t="str">
        <f>IFERROR(SUM(I109:I111)/$I$2,"")</f>
        <v/>
      </c>
      <c r="Q4" s="202" t="str">
        <f>IFERROR(SUM(I77:I79,I109:I111)/$I$2,"")</f>
        <v/>
      </c>
    </row>
    <row r="5" spans="2:18" ht="21" hidden="1" customHeight="1">
      <c r="B5" s="53" t="s">
        <v>252</v>
      </c>
      <c r="C5" s="54"/>
      <c r="D5" s="59" t="s">
        <v>198</v>
      </c>
      <c r="E5" s="60">
        <v>0.1</v>
      </c>
      <c r="F5" s="56"/>
      <c r="G5" s="62"/>
      <c r="H5" s="61"/>
      <c r="I5" s="63"/>
      <c r="K5" s="184" t="s">
        <v>451</v>
      </c>
      <c r="L5" s="189"/>
      <c r="M5" s="190"/>
      <c r="N5" s="187" t="str">
        <f>IFERROR(I44/#REF!,"")</f>
        <v/>
      </c>
      <c r="O5" s="187" t="str">
        <f>IFERROR(SUM(I81:I82)/$I$2,"")</f>
        <v/>
      </c>
      <c r="P5" s="188" t="str">
        <f>IFERROR(SUM(I113:I114)/$I$2,"")</f>
        <v/>
      </c>
      <c r="Q5" s="202" t="str">
        <f>IFERROR(SUM(I81:I82,I113:I114)/$I$2,"")</f>
        <v/>
      </c>
    </row>
    <row r="6" spans="2:18" ht="23" hidden="1" customHeight="1">
      <c r="B6" s="53" t="s">
        <v>253</v>
      </c>
      <c r="C6" s="58"/>
      <c r="D6" s="59" t="s">
        <v>199</v>
      </c>
      <c r="E6" s="64">
        <v>2</v>
      </c>
      <c r="F6" s="61"/>
      <c r="G6" s="62"/>
      <c r="H6" s="61"/>
      <c r="I6" s="63"/>
      <c r="K6" s="191" t="s">
        <v>208</v>
      </c>
      <c r="L6" s="189"/>
      <c r="M6" s="190"/>
      <c r="N6" s="192" t="str">
        <f>IFERROR(I47/#REF!,"")</f>
        <v/>
      </c>
      <c r="O6" s="192"/>
      <c r="P6" s="193"/>
      <c r="Q6" s="180"/>
    </row>
    <row r="7" spans="2:18" ht="17.149999999999999" hidden="1" customHeight="1">
      <c r="B7" s="65"/>
      <c r="C7" s="66"/>
      <c r="D7" s="67" t="s">
        <v>297</v>
      </c>
      <c r="E7" s="66">
        <v>2.5</v>
      </c>
      <c r="F7" s="68"/>
      <c r="G7" s="69"/>
      <c r="H7" s="68"/>
      <c r="I7" s="70"/>
    </row>
    <row r="8" spans="2:18" ht="15.75" hidden="1" customHeight="1">
      <c r="B8" s="71"/>
      <c r="C8" s="71"/>
      <c r="D8" s="71"/>
      <c r="E8" s="72"/>
      <c r="F8" s="73"/>
      <c r="G8" s="74"/>
      <c r="H8" s="75">
        <v>0.56999999999999995</v>
      </c>
      <c r="I8" s="72">
        <v>1.2</v>
      </c>
    </row>
    <row r="9" spans="2:18" s="79" customFormat="1" ht="33" customHeight="1" thickBot="1">
      <c r="B9" s="76" t="s">
        <v>0</v>
      </c>
      <c r="C9" s="76" t="s">
        <v>1</v>
      </c>
      <c r="D9" s="76" t="s">
        <v>2</v>
      </c>
      <c r="E9" s="77" t="s">
        <v>129</v>
      </c>
      <c r="F9" s="78" t="s">
        <v>174</v>
      </c>
      <c r="G9" s="77" t="s">
        <v>200</v>
      </c>
      <c r="H9" s="78" t="s">
        <v>3</v>
      </c>
      <c r="I9" s="77" t="s">
        <v>4</v>
      </c>
      <c r="K9" s="195" t="s">
        <v>457</v>
      </c>
      <c r="L9" s="196"/>
      <c r="M9" s="196"/>
      <c r="N9" s="196"/>
      <c r="O9" s="196"/>
      <c r="P9" s="196"/>
      <c r="Q9" s="194" t="str">
        <f>IFERROR((I51+I83)/#REF!,"")</f>
        <v/>
      </c>
      <c r="R9" s="196"/>
    </row>
    <row r="10" spans="2:18" s="79" customFormat="1" ht="25.5" thickTop="1">
      <c r="B10" s="150" t="s">
        <v>443</v>
      </c>
      <c r="C10" s="151"/>
      <c r="D10" s="152"/>
      <c r="E10" s="153"/>
      <c r="F10" s="153"/>
      <c r="G10" s="154"/>
      <c r="H10" s="208">
        <f>SUM(H12:H21,H23:H24,H26:H31,H33:H39,H41:H43,H45:H46,H48:H50)</f>
        <v>0</v>
      </c>
      <c r="I10" s="210"/>
    </row>
    <row r="11" spans="2:18" s="79" customFormat="1" ht="18">
      <c r="B11" s="88" t="s">
        <v>172</v>
      </c>
      <c r="C11" s="89"/>
      <c r="D11" s="90"/>
      <c r="E11" s="91"/>
      <c r="F11" s="91"/>
      <c r="G11" s="92"/>
      <c r="H11" s="207"/>
      <c r="I11" s="206"/>
    </row>
    <row r="12" spans="2:18" s="85" customFormat="1" ht="15.5">
      <c r="B12" s="80" t="s">
        <v>226</v>
      </c>
      <c r="C12" s="80" t="s">
        <v>315</v>
      </c>
      <c r="D12" s="81">
        <v>652638010205</v>
      </c>
      <c r="E12" s="82">
        <v>750</v>
      </c>
      <c r="F12" s="83"/>
      <c r="G12" s="49">
        <f t="shared" ref="G12:G21" si="0">E12/$E$6</f>
        <v>375</v>
      </c>
      <c r="H12" s="84"/>
      <c r="I12" s="83">
        <f t="shared" ref="I12:I21" si="1">G12*H12</f>
        <v>0</v>
      </c>
    </row>
    <row r="13" spans="2:18" s="85" customFormat="1" ht="18" customHeight="1">
      <c r="B13" s="86" t="s">
        <v>77</v>
      </c>
      <c r="C13" s="86" t="s">
        <v>316</v>
      </c>
      <c r="D13" s="81">
        <v>652638007441</v>
      </c>
      <c r="E13" s="82">
        <v>750</v>
      </c>
      <c r="F13" s="83"/>
      <c r="G13" s="49">
        <f t="shared" si="0"/>
        <v>375</v>
      </c>
      <c r="H13" s="84"/>
      <c r="I13" s="83">
        <f t="shared" si="1"/>
        <v>0</v>
      </c>
    </row>
    <row r="14" spans="2:18" s="85" customFormat="1" ht="18" customHeight="1">
      <c r="B14" s="80" t="s">
        <v>227</v>
      </c>
      <c r="C14" s="80" t="s">
        <v>317</v>
      </c>
      <c r="D14" s="81">
        <v>652638010182</v>
      </c>
      <c r="E14" s="82">
        <v>350</v>
      </c>
      <c r="F14" s="83"/>
      <c r="G14" s="49">
        <f t="shared" si="0"/>
        <v>175</v>
      </c>
      <c r="H14" s="84"/>
      <c r="I14" s="83">
        <f t="shared" si="1"/>
        <v>0</v>
      </c>
    </row>
    <row r="15" spans="2:18" s="85" customFormat="1" ht="18" customHeight="1">
      <c r="B15" s="80" t="s">
        <v>229</v>
      </c>
      <c r="C15" s="80" t="s">
        <v>319</v>
      </c>
      <c r="D15" s="81">
        <v>652638010199</v>
      </c>
      <c r="E15" s="82">
        <v>350</v>
      </c>
      <c r="F15" s="83"/>
      <c r="G15" s="49">
        <f t="shared" si="0"/>
        <v>175</v>
      </c>
      <c r="H15" s="84"/>
      <c r="I15" s="83">
        <f t="shared" si="1"/>
        <v>0</v>
      </c>
    </row>
    <row r="16" spans="2:18" s="85" customFormat="1" ht="18" customHeight="1">
      <c r="B16" s="80" t="s">
        <v>231</v>
      </c>
      <c r="C16" s="80" t="s">
        <v>321</v>
      </c>
      <c r="D16" s="81">
        <v>652638010168</v>
      </c>
      <c r="E16" s="82">
        <v>350</v>
      </c>
      <c r="F16" s="83"/>
      <c r="G16" s="49">
        <f t="shared" si="0"/>
        <v>175</v>
      </c>
      <c r="H16" s="84"/>
      <c r="I16" s="83">
        <f t="shared" si="1"/>
        <v>0</v>
      </c>
    </row>
    <row r="17" spans="1:9" s="85" customFormat="1" ht="18" customHeight="1">
      <c r="B17" s="80" t="s">
        <v>232</v>
      </c>
      <c r="C17" s="80" t="s">
        <v>323</v>
      </c>
      <c r="D17" s="81">
        <v>652638010175</v>
      </c>
      <c r="E17" s="82">
        <v>350</v>
      </c>
      <c r="F17" s="83"/>
      <c r="G17" s="49">
        <f t="shared" si="0"/>
        <v>175</v>
      </c>
      <c r="H17" s="84"/>
      <c r="I17" s="83">
        <f t="shared" si="1"/>
        <v>0</v>
      </c>
    </row>
    <row r="18" spans="1:9" s="85" customFormat="1" ht="18" customHeight="1">
      <c r="B18" s="80" t="s">
        <v>228</v>
      </c>
      <c r="C18" s="121" t="s">
        <v>318</v>
      </c>
      <c r="D18" s="81">
        <v>652638010267</v>
      </c>
      <c r="E18" s="82">
        <v>550</v>
      </c>
      <c r="F18" s="83"/>
      <c r="G18" s="49">
        <f t="shared" si="0"/>
        <v>275</v>
      </c>
      <c r="H18" s="84"/>
      <c r="I18" s="83">
        <f t="shared" si="1"/>
        <v>0</v>
      </c>
    </row>
    <row r="19" spans="1:9" s="85" customFormat="1" ht="18" customHeight="1">
      <c r="B19" s="80" t="s">
        <v>230</v>
      </c>
      <c r="C19" s="121" t="s">
        <v>320</v>
      </c>
      <c r="D19" s="81">
        <v>652638010274</v>
      </c>
      <c r="E19" s="82">
        <v>550</v>
      </c>
      <c r="F19" s="83"/>
      <c r="G19" s="49">
        <f t="shared" si="0"/>
        <v>275</v>
      </c>
      <c r="H19" s="84"/>
      <c r="I19" s="83">
        <f t="shared" si="1"/>
        <v>0</v>
      </c>
    </row>
    <row r="20" spans="1:9" s="85" customFormat="1" ht="18" customHeight="1">
      <c r="B20" s="80" t="s">
        <v>261</v>
      </c>
      <c r="C20" s="121" t="s">
        <v>322</v>
      </c>
      <c r="D20" s="81">
        <v>652638010311</v>
      </c>
      <c r="E20" s="82">
        <v>550</v>
      </c>
      <c r="F20" s="83"/>
      <c r="G20" s="49">
        <f t="shared" si="0"/>
        <v>275</v>
      </c>
      <c r="H20" s="84"/>
      <c r="I20" s="83">
        <f t="shared" si="1"/>
        <v>0</v>
      </c>
    </row>
    <row r="21" spans="1:9" s="85" customFormat="1" ht="18" customHeight="1">
      <c r="B21" s="80" t="s">
        <v>233</v>
      </c>
      <c r="C21" s="121" t="s">
        <v>324</v>
      </c>
      <c r="D21" s="81">
        <v>652638010250</v>
      </c>
      <c r="E21" s="82">
        <v>550</v>
      </c>
      <c r="F21" s="83"/>
      <c r="G21" s="49">
        <f t="shared" si="0"/>
        <v>275</v>
      </c>
      <c r="H21" s="84"/>
      <c r="I21" s="87">
        <f t="shared" si="1"/>
        <v>0</v>
      </c>
    </row>
    <row r="22" spans="1:9" s="85" customFormat="1" ht="18" customHeight="1">
      <c r="B22" s="88" t="s">
        <v>311</v>
      </c>
      <c r="C22" s="89"/>
      <c r="D22" s="90"/>
      <c r="E22" s="91">
        <v>450</v>
      </c>
      <c r="F22" s="91"/>
      <c r="G22" s="92"/>
      <c r="H22" s="207"/>
      <c r="I22" s="206"/>
    </row>
    <row r="23" spans="1:9" s="85" customFormat="1" ht="18" customHeight="1">
      <c r="A23" s="148" t="s">
        <v>471</v>
      </c>
      <c r="B23" s="93" t="s">
        <v>306</v>
      </c>
      <c r="C23" s="93" t="s">
        <v>365</v>
      </c>
      <c r="D23" s="94">
        <v>652638012735</v>
      </c>
      <c r="E23" s="95">
        <v>450</v>
      </c>
      <c r="F23" s="95"/>
      <c r="G23" s="96">
        <f>E23/$E$6</f>
        <v>225</v>
      </c>
      <c r="H23" s="97"/>
      <c r="I23" s="98">
        <f>G23*H23</f>
        <v>0</v>
      </c>
    </row>
    <row r="24" spans="1:9" s="85" customFormat="1" ht="18" customHeight="1">
      <c r="A24" s="148" t="s">
        <v>313</v>
      </c>
      <c r="B24" s="93" t="s">
        <v>307</v>
      </c>
      <c r="C24" s="93" t="s">
        <v>312</v>
      </c>
      <c r="D24" s="94">
        <v>652638012742</v>
      </c>
      <c r="E24" s="95">
        <v>450</v>
      </c>
      <c r="F24" s="95"/>
      <c r="G24" s="96">
        <f>E24/$E$6</f>
        <v>225</v>
      </c>
      <c r="H24" s="97"/>
      <c r="I24" s="98">
        <f>G24*H24</f>
        <v>0</v>
      </c>
    </row>
    <row r="25" spans="1:9" s="85" customFormat="1" ht="18" customHeight="1">
      <c r="A25" s="123"/>
      <c r="B25" s="88" t="s">
        <v>173</v>
      </c>
      <c r="C25" s="89"/>
      <c r="D25" s="90"/>
      <c r="E25" s="91">
        <v>450</v>
      </c>
      <c r="F25" s="91"/>
      <c r="G25" s="92"/>
      <c r="H25" s="207"/>
      <c r="I25" s="206"/>
    </row>
    <row r="26" spans="1:9" s="85" customFormat="1" ht="18" customHeight="1">
      <c r="A26" s="123"/>
      <c r="B26" s="86" t="s">
        <v>9</v>
      </c>
      <c r="C26" s="86" t="s">
        <v>325</v>
      </c>
      <c r="D26" s="81">
        <v>652638004327</v>
      </c>
      <c r="E26" s="82">
        <v>550</v>
      </c>
      <c r="F26" s="83"/>
      <c r="G26" s="49">
        <f t="shared" ref="G26:G31" si="2">E26/$E$6</f>
        <v>275</v>
      </c>
      <c r="H26" s="84"/>
      <c r="I26" s="83">
        <f>G26*H26</f>
        <v>0</v>
      </c>
    </row>
    <row r="27" spans="1:9" s="85" customFormat="1" ht="18" customHeight="1">
      <c r="A27" s="123"/>
      <c r="B27" s="86" t="s">
        <v>234</v>
      </c>
      <c r="C27" s="86" t="s">
        <v>326</v>
      </c>
      <c r="D27" s="81">
        <v>652638010144</v>
      </c>
      <c r="E27" s="82">
        <v>550</v>
      </c>
      <c r="F27" s="83"/>
      <c r="G27" s="49">
        <f t="shared" si="2"/>
        <v>275</v>
      </c>
      <c r="H27" s="84"/>
      <c r="I27" s="83">
        <f>G27*H27</f>
        <v>0</v>
      </c>
    </row>
    <row r="28" spans="1:9" s="85" customFormat="1" ht="18" customHeight="1">
      <c r="A28" s="123"/>
      <c r="B28" s="86" t="s">
        <v>235</v>
      </c>
      <c r="C28" s="86" t="s">
        <v>327</v>
      </c>
      <c r="D28" s="81">
        <v>652638010151</v>
      </c>
      <c r="E28" s="82">
        <v>550</v>
      </c>
      <c r="F28" s="83"/>
      <c r="G28" s="49">
        <f t="shared" si="2"/>
        <v>275</v>
      </c>
      <c r="H28" s="84"/>
      <c r="I28" s="83">
        <f>G28*H28</f>
        <v>0</v>
      </c>
    </row>
    <row r="29" spans="1:9" s="85" customFormat="1" ht="18" customHeight="1">
      <c r="A29" s="123"/>
      <c r="B29" s="86" t="s">
        <v>236</v>
      </c>
      <c r="C29" s="86" t="s">
        <v>328</v>
      </c>
      <c r="D29" s="81">
        <v>652638010304</v>
      </c>
      <c r="E29" s="82">
        <v>550</v>
      </c>
      <c r="F29" s="83"/>
      <c r="G29" s="49">
        <f t="shared" si="2"/>
        <v>275</v>
      </c>
      <c r="H29" s="84"/>
      <c r="I29" s="83">
        <f>G29*H29</f>
        <v>0</v>
      </c>
    </row>
    <row r="30" spans="1:9" s="85" customFormat="1" ht="18" customHeight="1">
      <c r="A30" s="123"/>
      <c r="B30" s="86" t="s">
        <v>308</v>
      </c>
      <c r="C30" s="86" t="s">
        <v>329</v>
      </c>
      <c r="D30" s="81">
        <v>652638012384</v>
      </c>
      <c r="E30" s="82">
        <v>550</v>
      </c>
      <c r="F30" s="83" t="s">
        <v>255</v>
      </c>
      <c r="G30" s="49">
        <f t="shared" si="2"/>
        <v>275</v>
      </c>
      <c r="H30" s="84"/>
      <c r="I30" s="83">
        <f>IFERROR(H30*G30," ")</f>
        <v>0</v>
      </c>
    </row>
    <row r="31" spans="1:9" s="85" customFormat="1" ht="18" customHeight="1">
      <c r="A31" s="123"/>
      <c r="B31" s="86" t="s">
        <v>254</v>
      </c>
      <c r="C31" s="86" t="s">
        <v>330</v>
      </c>
      <c r="D31" s="81">
        <v>652638010687</v>
      </c>
      <c r="E31" s="82">
        <v>550</v>
      </c>
      <c r="F31" s="83" t="s">
        <v>255</v>
      </c>
      <c r="G31" s="49">
        <f t="shared" si="2"/>
        <v>275</v>
      </c>
      <c r="H31" s="84"/>
      <c r="I31" s="83">
        <f>IFERROR(H31*G31," ")</f>
        <v>0</v>
      </c>
    </row>
    <row r="32" spans="1:9" s="85" customFormat="1" ht="18" customHeight="1">
      <c r="A32" s="123"/>
      <c r="B32" s="88" t="s">
        <v>175</v>
      </c>
      <c r="C32" s="89"/>
      <c r="D32" s="90"/>
      <c r="E32" s="91"/>
      <c r="F32" s="91"/>
      <c r="G32" s="92"/>
      <c r="H32" s="207"/>
      <c r="I32" s="206"/>
    </row>
    <row r="33" spans="1:9" s="85" customFormat="1" ht="18" customHeight="1">
      <c r="A33" s="123"/>
      <c r="B33" s="86" t="s">
        <v>237</v>
      </c>
      <c r="C33" s="86" t="s">
        <v>434</v>
      </c>
      <c r="D33" s="81">
        <v>652638010212</v>
      </c>
      <c r="E33" s="82">
        <v>400</v>
      </c>
      <c r="F33" s="83"/>
      <c r="G33" s="49">
        <f t="shared" ref="G33:G39" si="3">E33/$E$6</f>
        <v>200</v>
      </c>
      <c r="H33" s="84"/>
      <c r="I33" s="83">
        <f t="shared" ref="I33:I39" si="4">G33*H33</f>
        <v>0</v>
      </c>
    </row>
    <row r="34" spans="1:9" s="85" customFormat="1" ht="18" customHeight="1">
      <c r="A34" s="123"/>
      <c r="B34" s="86" t="s">
        <v>15</v>
      </c>
      <c r="C34" s="86" t="s">
        <v>331</v>
      </c>
      <c r="D34" s="81">
        <v>652638004570</v>
      </c>
      <c r="E34" s="82">
        <v>400</v>
      </c>
      <c r="F34" s="83"/>
      <c r="G34" s="49">
        <f t="shared" si="3"/>
        <v>200</v>
      </c>
      <c r="H34" s="84"/>
      <c r="I34" s="83">
        <f t="shared" si="4"/>
        <v>0</v>
      </c>
    </row>
    <row r="35" spans="1:9" s="85" customFormat="1" ht="18" customHeight="1">
      <c r="A35" s="148" t="s">
        <v>314</v>
      </c>
      <c r="B35" s="99" t="s">
        <v>309</v>
      </c>
      <c r="C35" s="99" t="s">
        <v>433</v>
      </c>
      <c r="D35" s="94">
        <v>652638012858</v>
      </c>
      <c r="E35" s="95">
        <v>400</v>
      </c>
      <c r="F35" s="95"/>
      <c r="G35" s="96">
        <f t="shared" si="3"/>
        <v>200</v>
      </c>
      <c r="H35" s="97"/>
      <c r="I35" s="95">
        <f t="shared" si="4"/>
        <v>0</v>
      </c>
    </row>
    <row r="36" spans="1:9" s="85" customFormat="1" ht="18" customHeight="1">
      <c r="B36" s="86" t="s">
        <v>238</v>
      </c>
      <c r="C36" s="86" t="s">
        <v>435</v>
      </c>
      <c r="D36" s="81">
        <v>652638010281</v>
      </c>
      <c r="E36" s="82">
        <v>400</v>
      </c>
      <c r="F36" s="83"/>
      <c r="G36" s="49">
        <f t="shared" si="3"/>
        <v>200</v>
      </c>
      <c r="H36" s="84"/>
      <c r="I36" s="83">
        <f t="shared" si="4"/>
        <v>0</v>
      </c>
    </row>
    <row r="37" spans="1:9" s="85" customFormat="1" ht="18" customHeight="1">
      <c r="B37" s="86" t="s">
        <v>239</v>
      </c>
      <c r="C37" s="86" t="s">
        <v>436</v>
      </c>
      <c r="D37" s="81">
        <v>652638010298</v>
      </c>
      <c r="E37" s="82">
        <v>400</v>
      </c>
      <c r="F37" s="83"/>
      <c r="G37" s="49">
        <f t="shared" si="3"/>
        <v>200</v>
      </c>
      <c r="H37" s="84"/>
      <c r="I37" s="83">
        <f t="shared" si="4"/>
        <v>0</v>
      </c>
    </row>
    <row r="38" spans="1:9" s="85" customFormat="1" ht="18" customHeight="1">
      <c r="B38" s="86" t="s">
        <v>296</v>
      </c>
      <c r="C38" s="86" t="s">
        <v>429</v>
      </c>
      <c r="D38" s="81">
        <v>652638011998</v>
      </c>
      <c r="E38" s="82">
        <v>400</v>
      </c>
      <c r="F38" s="83"/>
      <c r="G38" s="49">
        <f t="shared" si="3"/>
        <v>200</v>
      </c>
      <c r="H38" s="84"/>
      <c r="I38" s="83">
        <f t="shared" si="4"/>
        <v>0</v>
      </c>
    </row>
    <row r="39" spans="1:9" s="85" customFormat="1" ht="18" customHeight="1">
      <c r="B39" s="86" t="s">
        <v>237</v>
      </c>
      <c r="C39" s="122" t="s">
        <v>437</v>
      </c>
      <c r="D39" s="81">
        <v>652638010229</v>
      </c>
      <c r="E39" s="82">
        <v>630</v>
      </c>
      <c r="F39" s="83"/>
      <c r="G39" s="49">
        <f t="shared" si="3"/>
        <v>315</v>
      </c>
      <c r="H39" s="84"/>
      <c r="I39" s="83">
        <f t="shared" si="4"/>
        <v>0</v>
      </c>
    </row>
    <row r="40" spans="1:9" s="85" customFormat="1" ht="18" customHeight="1">
      <c r="B40" s="88" t="s">
        <v>201</v>
      </c>
      <c r="C40" s="89"/>
      <c r="D40" s="90"/>
      <c r="E40" s="91"/>
      <c r="F40" s="91"/>
      <c r="G40" s="92"/>
      <c r="H40" s="207"/>
      <c r="I40" s="206"/>
    </row>
    <row r="41" spans="1:9" s="85" customFormat="1" ht="18" customHeight="1">
      <c r="B41" s="86" t="s">
        <v>202</v>
      </c>
      <c r="C41" s="86" t="s">
        <v>332</v>
      </c>
      <c r="D41" s="81">
        <v>652638008929</v>
      </c>
      <c r="E41" s="82">
        <v>450</v>
      </c>
      <c r="F41" s="83"/>
      <c r="G41" s="49">
        <f>E41/$E$6</f>
        <v>225</v>
      </c>
      <c r="H41" s="84"/>
      <c r="I41" s="83">
        <f>G41*H41</f>
        <v>0</v>
      </c>
    </row>
    <row r="42" spans="1:9" s="85" customFormat="1" ht="18" customHeight="1">
      <c r="B42" s="86" t="s">
        <v>209</v>
      </c>
      <c r="C42" s="86" t="s">
        <v>333</v>
      </c>
      <c r="D42" s="81">
        <v>652638009087</v>
      </c>
      <c r="E42" s="82">
        <v>450</v>
      </c>
      <c r="F42" s="83"/>
      <c r="G42" s="49">
        <f>E42/$E$6</f>
        <v>225</v>
      </c>
      <c r="H42" s="84"/>
      <c r="I42" s="83">
        <f>G42*H42</f>
        <v>0</v>
      </c>
    </row>
    <row r="43" spans="1:9" s="85" customFormat="1" ht="18" customHeight="1">
      <c r="B43" s="80" t="s">
        <v>284</v>
      </c>
      <c r="C43" s="80" t="s">
        <v>461</v>
      </c>
      <c r="D43" s="81">
        <v>652638011530</v>
      </c>
      <c r="E43" s="100">
        <v>450</v>
      </c>
      <c r="F43" s="83"/>
      <c r="G43" s="49">
        <f>E43/$E$6</f>
        <v>225</v>
      </c>
      <c r="H43" s="48"/>
      <c r="I43" s="101">
        <f>G43*H43</f>
        <v>0</v>
      </c>
    </row>
    <row r="44" spans="1:9" s="85" customFormat="1" ht="18" customHeight="1">
      <c r="B44" s="88" t="s">
        <v>451</v>
      </c>
      <c r="C44" s="89"/>
      <c r="D44" s="90"/>
      <c r="E44" s="91"/>
      <c r="F44" s="91"/>
      <c r="G44" s="92"/>
      <c r="H44" s="207" t="str">
        <f>IF(SUM(H45:H46)=0,"",SUM(H45:H46))</f>
        <v/>
      </c>
      <c r="I44" s="206"/>
    </row>
    <row r="45" spans="1:9" s="85" customFormat="1" ht="18" customHeight="1">
      <c r="B45" s="86" t="s">
        <v>213</v>
      </c>
      <c r="C45" s="86" t="s">
        <v>219</v>
      </c>
      <c r="D45" s="81">
        <v>652638009605</v>
      </c>
      <c r="E45" s="83">
        <v>550</v>
      </c>
      <c r="F45" s="83"/>
      <c r="G45" s="49">
        <f>E45/$E$6</f>
        <v>275</v>
      </c>
      <c r="H45" s="84"/>
      <c r="I45" s="83">
        <f>G45*H45</f>
        <v>0</v>
      </c>
    </row>
    <row r="46" spans="1:9" s="85" customFormat="1" ht="18" customHeight="1">
      <c r="B46" s="86" t="s">
        <v>310</v>
      </c>
      <c r="C46" s="86" t="s">
        <v>220</v>
      </c>
      <c r="D46" s="81">
        <v>652638012308</v>
      </c>
      <c r="E46" s="83">
        <v>550</v>
      </c>
      <c r="F46" s="83"/>
      <c r="G46" s="49">
        <f>E46/$E$6</f>
        <v>275</v>
      </c>
      <c r="H46" s="84"/>
      <c r="I46" s="83">
        <f>G46*H46</f>
        <v>0</v>
      </c>
    </row>
    <row r="47" spans="1:9" s="85" customFormat="1" ht="18" customHeight="1">
      <c r="B47" s="88" t="s">
        <v>208</v>
      </c>
      <c r="C47" s="102"/>
      <c r="D47" s="90"/>
      <c r="E47" s="91"/>
      <c r="F47" s="91"/>
      <c r="G47" s="92"/>
      <c r="H47" s="207"/>
      <c r="I47" s="206"/>
    </row>
    <row r="48" spans="1:9" s="85" customFormat="1" ht="18" customHeight="1">
      <c r="B48" s="86" t="s">
        <v>249</v>
      </c>
      <c r="C48" s="86" t="s">
        <v>334</v>
      </c>
      <c r="D48" s="81">
        <v>652638010236</v>
      </c>
      <c r="E48" s="82">
        <v>280</v>
      </c>
      <c r="F48" s="83"/>
      <c r="G48" s="49">
        <f>E48/$E$6</f>
        <v>140</v>
      </c>
      <c r="H48" s="84"/>
      <c r="I48" s="83">
        <f>G48*H48</f>
        <v>0</v>
      </c>
    </row>
    <row r="49" spans="2:9" s="85" customFormat="1" ht="18" customHeight="1">
      <c r="B49" s="86" t="s">
        <v>250</v>
      </c>
      <c r="C49" s="86" t="s">
        <v>335</v>
      </c>
      <c r="D49" s="81">
        <v>652638010243</v>
      </c>
      <c r="E49" s="82">
        <v>280</v>
      </c>
      <c r="F49" s="83"/>
      <c r="G49" s="49">
        <f>E49/$E$6</f>
        <v>140</v>
      </c>
      <c r="H49" s="84"/>
      <c r="I49" s="83">
        <f>G49*H49</f>
        <v>0</v>
      </c>
    </row>
    <row r="50" spans="2:9" s="85" customFormat="1" ht="18" customHeight="1">
      <c r="B50" s="86" t="s">
        <v>294</v>
      </c>
      <c r="C50" s="86" t="s">
        <v>295</v>
      </c>
      <c r="D50" s="81">
        <v>652638011745</v>
      </c>
      <c r="E50" s="83">
        <v>280</v>
      </c>
      <c r="F50" s="83"/>
      <c r="G50" s="49">
        <f>E50/$E$6</f>
        <v>140</v>
      </c>
      <c r="H50" s="84"/>
      <c r="I50" s="83">
        <f>G50*H50</f>
        <v>0</v>
      </c>
    </row>
    <row r="51" spans="2:9" s="85" customFormat="1" ht="25.5" customHeight="1">
      <c r="B51" s="150" t="s">
        <v>23</v>
      </c>
      <c r="C51" s="158"/>
      <c r="D51" s="159"/>
      <c r="E51" s="160"/>
      <c r="F51" s="160"/>
      <c r="G51" s="161"/>
      <c r="H51" s="208">
        <f>SUM(H53:H58,H60:H61,H63:H68,H70:H75,H77:H79,H81:H82)</f>
        <v>0</v>
      </c>
      <c r="I51" s="209"/>
    </row>
    <row r="52" spans="2:9" s="85" customFormat="1" ht="18" customHeight="1">
      <c r="B52" s="155" t="s">
        <v>172</v>
      </c>
      <c r="C52" s="156"/>
      <c r="D52" s="103"/>
      <c r="E52" s="104"/>
      <c r="F52" s="104"/>
      <c r="G52" s="105"/>
      <c r="H52" s="205"/>
      <c r="I52" s="203"/>
    </row>
    <row r="53" spans="2:9" s="85" customFormat="1" ht="18" customHeight="1">
      <c r="B53" s="86" t="s">
        <v>241</v>
      </c>
      <c r="C53" s="86" t="s">
        <v>409</v>
      </c>
      <c r="D53" s="81">
        <v>652638010434</v>
      </c>
      <c r="E53" s="107"/>
      <c r="F53" s="83"/>
      <c r="G53" s="82">
        <f>ROUNDDOWN(E12/E6/E7,0)</f>
        <v>150</v>
      </c>
      <c r="H53" s="84"/>
      <c r="I53" s="83">
        <f t="shared" ref="I53:I58" si="5">G53*H53</f>
        <v>0</v>
      </c>
    </row>
    <row r="54" spans="2:9" s="85" customFormat="1" ht="18" customHeight="1">
      <c r="B54" s="86" t="s">
        <v>85</v>
      </c>
      <c r="C54" s="86" t="s">
        <v>410</v>
      </c>
      <c r="D54" s="81">
        <v>652638007557</v>
      </c>
      <c r="E54" s="107"/>
      <c r="F54" s="83"/>
      <c r="G54" s="82">
        <f>ROUNDDOWN(E13/E6/E7,0)</f>
        <v>150</v>
      </c>
      <c r="H54" s="84"/>
      <c r="I54" s="83">
        <f t="shared" si="5"/>
        <v>0</v>
      </c>
    </row>
    <row r="55" spans="2:9" s="85" customFormat="1" ht="18" customHeight="1">
      <c r="B55" s="86" t="s">
        <v>242</v>
      </c>
      <c r="C55" s="86" t="s">
        <v>411</v>
      </c>
      <c r="D55" s="81">
        <v>652638010441</v>
      </c>
      <c r="E55" s="107"/>
      <c r="F55" s="83"/>
      <c r="G55" s="82">
        <f>ROUNDDOWN(E14/E6/E7,0)</f>
        <v>70</v>
      </c>
      <c r="H55" s="84"/>
      <c r="I55" s="83">
        <f t="shared" si="5"/>
        <v>0</v>
      </c>
    </row>
    <row r="56" spans="2:9" s="85" customFormat="1" ht="18" customHeight="1">
      <c r="B56" s="86" t="s">
        <v>243</v>
      </c>
      <c r="C56" s="86" t="s">
        <v>412</v>
      </c>
      <c r="D56" s="81">
        <v>652638010458</v>
      </c>
      <c r="E56" s="107"/>
      <c r="F56" s="83"/>
      <c r="G56" s="82">
        <f>ROUNDDOWN(E15/E6/E7,0)</f>
        <v>70</v>
      </c>
      <c r="H56" s="84"/>
      <c r="I56" s="83">
        <f t="shared" si="5"/>
        <v>0</v>
      </c>
    </row>
    <row r="57" spans="2:9" s="85" customFormat="1" ht="18" customHeight="1">
      <c r="B57" s="86" t="s">
        <v>244</v>
      </c>
      <c r="C57" s="86" t="s">
        <v>413</v>
      </c>
      <c r="D57" s="81">
        <v>652638010465</v>
      </c>
      <c r="E57" s="107"/>
      <c r="F57" s="83"/>
      <c r="G57" s="82">
        <f>ROUNDDOWN(E16/E6/E7,0)</f>
        <v>70</v>
      </c>
      <c r="H57" s="84"/>
      <c r="I57" s="83">
        <f t="shared" si="5"/>
        <v>0</v>
      </c>
    </row>
    <row r="58" spans="2:9" s="85" customFormat="1" ht="20.25" customHeight="1">
      <c r="B58" s="86" t="s">
        <v>245</v>
      </c>
      <c r="C58" s="86" t="s">
        <v>414</v>
      </c>
      <c r="D58" s="162">
        <v>652638010472</v>
      </c>
      <c r="E58" s="163"/>
      <c r="F58" s="164"/>
      <c r="G58" s="165">
        <f>ROUNDDOWN(E17/E6/E7,0)</f>
        <v>70</v>
      </c>
      <c r="H58" s="149"/>
      <c r="I58" s="164">
        <f t="shared" si="5"/>
        <v>0</v>
      </c>
    </row>
    <row r="59" spans="2:9" s="85" customFormat="1" ht="18" customHeight="1">
      <c r="B59" s="155" t="s">
        <v>311</v>
      </c>
      <c r="C59" s="174"/>
      <c r="D59" s="175"/>
      <c r="E59" s="176"/>
      <c r="F59" s="177"/>
      <c r="G59" s="178"/>
      <c r="H59" s="205"/>
      <c r="I59" s="204"/>
    </row>
    <row r="60" spans="2:9" s="85" customFormat="1" ht="18" customHeight="1">
      <c r="B60" s="93" t="s">
        <v>462</v>
      </c>
      <c r="C60" s="93" t="s">
        <v>431</v>
      </c>
      <c r="D60" s="166">
        <v>652638011233</v>
      </c>
      <c r="E60" s="118"/>
      <c r="F60" s="98"/>
      <c r="G60" s="98">
        <f>ROUNDDOWN(E23/E6/E7,0)</f>
        <v>90</v>
      </c>
      <c r="H60" s="97"/>
      <c r="I60" s="98">
        <f>G60*H60</f>
        <v>0</v>
      </c>
    </row>
    <row r="61" spans="2:9" s="85" customFormat="1" ht="18" customHeight="1">
      <c r="B61" s="93" t="s">
        <v>463</v>
      </c>
      <c r="C61" s="93" t="s">
        <v>432</v>
      </c>
      <c r="D61" s="166">
        <v>652638011240</v>
      </c>
      <c r="E61" s="118"/>
      <c r="F61" s="98"/>
      <c r="G61" s="98">
        <f>ROUNDDOWN(E24/E6/E7,0)</f>
        <v>90</v>
      </c>
      <c r="H61" s="97"/>
      <c r="I61" s="98">
        <f>G61*H61</f>
        <v>0</v>
      </c>
    </row>
    <row r="62" spans="2:9" s="85" customFormat="1" ht="18" customHeight="1">
      <c r="B62" s="155" t="s">
        <v>173</v>
      </c>
      <c r="C62" s="169"/>
      <c r="D62" s="170"/>
      <c r="E62" s="171"/>
      <c r="F62" s="172"/>
      <c r="G62" s="173"/>
      <c r="H62" s="205"/>
      <c r="I62" s="203"/>
    </row>
    <row r="63" spans="2:9" s="85" customFormat="1" ht="20.25" customHeight="1">
      <c r="B63" s="80" t="s">
        <v>32</v>
      </c>
      <c r="C63" s="80" t="s">
        <v>336</v>
      </c>
      <c r="D63" s="109">
        <v>652638004907</v>
      </c>
      <c r="E63" s="110"/>
      <c r="F63" s="87"/>
      <c r="G63" s="111">
        <f>ROUNDDOWN(E26/E6/E7,0)</f>
        <v>110</v>
      </c>
      <c r="H63" s="84"/>
      <c r="I63" s="87">
        <f>G63*H63</f>
        <v>0</v>
      </c>
    </row>
    <row r="64" spans="2:9" s="85" customFormat="1" ht="20.25" customHeight="1">
      <c r="B64" s="80" t="s">
        <v>240</v>
      </c>
      <c r="C64" s="80" t="s">
        <v>337</v>
      </c>
      <c r="D64" s="109">
        <v>652638010489</v>
      </c>
      <c r="E64" s="110"/>
      <c r="F64" s="87"/>
      <c r="G64" s="111">
        <f>ROUNDDOWN(E27/E6/E7,0)</f>
        <v>110</v>
      </c>
      <c r="H64" s="84"/>
      <c r="I64" s="87">
        <f>G64*H64</f>
        <v>0</v>
      </c>
    </row>
    <row r="65" spans="2:9" s="85" customFormat="1" ht="20.25" customHeight="1">
      <c r="B65" s="80" t="s">
        <v>459</v>
      </c>
      <c r="C65" s="80" t="s">
        <v>338</v>
      </c>
      <c r="D65" s="109">
        <v>652638010496</v>
      </c>
      <c r="E65" s="110"/>
      <c r="F65" s="87"/>
      <c r="G65" s="111">
        <f>ROUNDDOWN(E28/E6/E7,0)</f>
        <v>110</v>
      </c>
      <c r="H65" s="84"/>
      <c r="I65" s="87">
        <f>G65*H65</f>
        <v>0</v>
      </c>
    </row>
    <row r="66" spans="2:9" s="85" customFormat="1" ht="17.5" customHeight="1">
      <c r="B66" s="80" t="s">
        <v>246</v>
      </c>
      <c r="C66" s="80" t="s">
        <v>339</v>
      </c>
      <c r="D66" s="109">
        <v>652638010502</v>
      </c>
      <c r="E66" s="110"/>
      <c r="F66" s="87"/>
      <c r="G66" s="111">
        <f>ROUNDDOWN(E29/E6/E7,0)</f>
        <v>110</v>
      </c>
      <c r="H66" s="84"/>
      <c r="I66" s="87">
        <f>G66*H66</f>
        <v>0</v>
      </c>
    </row>
    <row r="67" spans="2:9" s="85" customFormat="1" ht="18" customHeight="1">
      <c r="B67" s="80" t="s">
        <v>460</v>
      </c>
      <c r="C67" s="80" t="s">
        <v>405</v>
      </c>
      <c r="D67" s="109">
        <v>652638010694</v>
      </c>
      <c r="E67" s="110"/>
      <c r="F67" s="87" t="s">
        <v>255</v>
      </c>
      <c r="G67" s="111">
        <f>ROUNDDOWN(E30/E6/E7,0)</f>
        <v>110</v>
      </c>
      <c r="H67" s="84"/>
      <c r="I67" s="87">
        <f>IFERROR(H67*G67," ")</f>
        <v>0</v>
      </c>
    </row>
    <row r="68" spans="2:9" s="85" customFormat="1" ht="18" customHeight="1">
      <c r="B68" s="80" t="s">
        <v>256</v>
      </c>
      <c r="C68" s="80" t="s">
        <v>406</v>
      </c>
      <c r="D68" s="109">
        <v>652638010700</v>
      </c>
      <c r="E68" s="110"/>
      <c r="F68" s="87" t="s">
        <v>255</v>
      </c>
      <c r="G68" s="111">
        <f>ROUNDDOWN(E31/E6/E7,0)</f>
        <v>110</v>
      </c>
      <c r="H68" s="84"/>
      <c r="I68" s="87">
        <f>IFERROR(H68*G68," ")</f>
        <v>0</v>
      </c>
    </row>
    <row r="69" spans="2:9" s="85" customFormat="1" ht="18" customHeight="1">
      <c r="B69" s="155" t="s">
        <v>175</v>
      </c>
      <c r="C69" s="169"/>
      <c r="D69" s="170"/>
      <c r="E69" s="171"/>
      <c r="F69" s="172"/>
      <c r="G69" s="173"/>
      <c r="H69" s="205"/>
      <c r="I69" s="203"/>
    </row>
    <row r="70" spans="2:9" s="85" customFormat="1" ht="20.25" customHeight="1">
      <c r="B70" s="80" t="s">
        <v>247</v>
      </c>
      <c r="C70" s="80" t="s">
        <v>438</v>
      </c>
      <c r="D70" s="109">
        <v>652638010519</v>
      </c>
      <c r="E70" s="110"/>
      <c r="F70" s="87"/>
      <c r="G70" s="111">
        <f>ROUNDDOWN(E33/E6/E7,0)</f>
        <v>80</v>
      </c>
      <c r="H70" s="84"/>
      <c r="I70" s="87">
        <f t="shared" ref="I70:I75" si="6">G70*H70</f>
        <v>0</v>
      </c>
    </row>
    <row r="71" spans="2:9" s="85" customFormat="1" ht="20.25" customHeight="1">
      <c r="B71" s="80" t="s">
        <v>27</v>
      </c>
      <c r="C71" s="80" t="s">
        <v>418</v>
      </c>
      <c r="D71" s="109">
        <v>652638005263</v>
      </c>
      <c r="E71" s="110"/>
      <c r="F71" s="87"/>
      <c r="G71" s="111">
        <f>ROUNDDOWN(E34/E6/E7,0)</f>
        <v>80</v>
      </c>
      <c r="H71" s="84"/>
      <c r="I71" s="87">
        <f t="shared" si="6"/>
        <v>0</v>
      </c>
    </row>
    <row r="72" spans="2:9" s="85" customFormat="1" ht="20.25" customHeight="1">
      <c r="B72" s="93" t="s">
        <v>421</v>
      </c>
      <c r="C72" s="93" t="s">
        <v>404</v>
      </c>
      <c r="D72" s="166">
        <v>652638013039</v>
      </c>
      <c r="E72" s="118"/>
      <c r="F72" s="98"/>
      <c r="G72" s="98">
        <f>ROUNDDOWN(E35/E6/E7,0)</f>
        <v>80</v>
      </c>
      <c r="H72" s="97"/>
      <c r="I72" s="98">
        <f t="shared" si="6"/>
        <v>0</v>
      </c>
    </row>
    <row r="73" spans="2:9" s="85" customFormat="1" ht="20.25" customHeight="1">
      <c r="B73" s="80" t="s">
        <v>248</v>
      </c>
      <c r="C73" s="80" t="s">
        <v>417</v>
      </c>
      <c r="D73" s="109">
        <v>652638010526</v>
      </c>
      <c r="E73" s="110"/>
      <c r="F73" s="87"/>
      <c r="G73" s="111">
        <f>ROUNDDOWN(E36/E6/E7,0)</f>
        <v>80</v>
      </c>
      <c r="H73" s="84"/>
      <c r="I73" s="87">
        <f t="shared" si="6"/>
        <v>0</v>
      </c>
    </row>
    <row r="74" spans="2:9" s="85" customFormat="1" ht="20.25" customHeight="1">
      <c r="B74" s="80" t="s">
        <v>458</v>
      </c>
      <c r="C74" s="80" t="s">
        <v>416</v>
      </c>
      <c r="D74" s="109">
        <v>652638010533</v>
      </c>
      <c r="E74" s="110"/>
      <c r="F74" s="87"/>
      <c r="G74" s="111">
        <f>ROUNDDOWN(E37/E6/E7,0)</f>
        <v>80</v>
      </c>
      <c r="H74" s="84"/>
      <c r="I74" s="87">
        <f t="shared" si="6"/>
        <v>0</v>
      </c>
    </row>
    <row r="75" spans="2:9" s="85" customFormat="1" ht="20.25" customHeight="1">
      <c r="B75" s="80" t="s">
        <v>299</v>
      </c>
      <c r="C75" s="80" t="s">
        <v>415</v>
      </c>
      <c r="D75" s="109">
        <v>652638012001</v>
      </c>
      <c r="E75" s="110"/>
      <c r="F75" s="87"/>
      <c r="G75" s="87">
        <f>ROUNDDOWN(E38/E6/E7,0)</f>
        <v>80</v>
      </c>
      <c r="H75" s="84"/>
      <c r="I75" s="87">
        <f t="shared" si="6"/>
        <v>0</v>
      </c>
    </row>
    <row r="76" spans="2:9" s="85" customFormat="1" ht="18" customHeight="1">
      <c r="B76" s="155" t="s">
        <v>201</v>
      </c>
      <c r="C76" s="169"/>
      <c r="D76" s="170"/>
      <c r="E76" s="171"/>
      <c r="F76" s="172"/>
      <c r="G76" s="173"/>
      <c r="H76" s="205"/>
      <c r="I76" s="203"/>
    </row>
    <row r="77" spans="2:9" s="85" customFormat="1" ht="20.25" customHeight="1">
      <c r="B77" s="80" t="s">
        <v>203</v>
      </c>
      <c r="C77" s="80" t="s">
        <v>340</v>
      </c>
      <c r="D77" s="109">
        <v>652638008936</v>
      </c>
      <c r="E77" s="110"/>
      <c r="F77" s="87"/>
      <c r="G77" s="111">
        <f>ROUNDDOWN(E41/E6/E7,0)</f>
        <v>90</v>
      </c>
      <c r="H77" s="84"/>
      <c r="I77" s="87">
        <f>G77*H77</f>
        <v>0</v>
      </c>
    </row>
    <row r="78" spans="2:9" s="85" customFormat="1" ht="20.25" customHeight="1">
      <c r="B78" s="80" t="s">
        <v>210</v>
      </c>
      <c r="C78" s="80" t="s">
        <v>341</v>
      </c>
      <c r="D78" s="109">
        <v>652638009094</v>
      </c>
      <c r="E78" s="110"/>
      <c r="F78" s="87"/>
      <c r="G78" s="111">
        <f>ROUNDDOWN(E42/E6/E7,0)</f>
        <v>90</v>
      </c>
      <c r="H78" s="84"/>
      <c r="I78" s="87">
        <f>G78*H78</f>
        <v>0</v>
      </c>
    </row>
    <row r="79" spans="2:9" s="85" customFormat="1" ht="20.25" customHeight="1">
      <c r="B79" s="80" t="s">
        <v>285</v>
      </c>
      <c r="C79" s="80" t="s">
        <v>419</v>
      </c>
      <c r="D79" s="109">
        <v>652638011547</v>
      </c>
      <c r="E79" s="110"/>
      <c r="F79" s="87"/>
      <c r="G79" s="111">
        <f>ROUNDDOWN(E43/E6/E7,0)</f>
        <v>90</v>
      </c>
      <c r="H79" s="48"/>
      <c r="I79" s="101">
        <f>G79*H79</f>
        <v>0</v>
      </c>
    </row>
    <row r="80" spans="2:9" s="85" customFormat="1" ht="18" customHeight="1">
      <c r="B80" s="155" t="s">
        <v>251</v>
      </c>
      <c r="C80" s="169"/>
      <c r="D80" s="170"/>
      <c r="E80" s="171"/>
      <c r="F80" s="172"/>
      <c r="G80" s="173"/>
      <c r="H80" s="205"/>
      <c r="I80" s="203"/>
    </row>
    <row r="81" spans="2:9" s="85" customFormat="1" ht="20.25" customHeight="1">
      <c r="B81" s="80" t="s">
        <v>214</v>
      </c>
      <c r="C81" s="80" t="s">
        <v>407</v>
      </c>
      <c r="D81" s="109">
        <v>652638009629</v>
      </c>
      <c r="E81" s="110"/>
      <c r="F81" s="87"/>
      <c r="G81" s="111">
        <f>ROUNDDOWN(E45/E6/E7,0)</f>
        <v>110</v>
      </c>
      <c r="H81" s="84"/>
      <c r="I81" s="87">
        <f>G81*H81</f>
        <v>0</v>
      </c>
    </row>
    <row r="82" spans="2:9" s="85" customFormat="1" ht="20.25" customHeight="1">
      <c r="B82" s="86" t="s">
        <v>215</v>
      </c>
      <c r="C82" s="86" t="s">
        <v>408</v>
      </c>
      <c r="D82" s="81">
        <v>652638009636</v>
      </c>
      <c r="E82" s="107"/>
      <c r="F82" s="83"/>
      <c r="G82" s="82">
        <f>ROUNDDOWN(E46/E6/E7,0)</f>
        <v>110</v>
      </c>
      <c r="H82" s="84"/>
      <c r="I82" s="83">
        <f>G82*H82</f>
        <v>0</v>
      </c>
    </row>
    <row r="83" spans="2:9" s="85" customFormat="1" ht="25.5" customHeight="1">
      <c r="B83" s="150" t="s">
        <v>40</v>
      </c>
      <c r="C83" s="158"/>
      <c r="D83" s="159"/>
      <c r="E83" s="168"/>
      <c r="F83" s="160"/>
      <c r="G83" s="161"/>
      <c r="H83" s="208">
        <f>SUM(H85:H90,H92:H93,H95:H100,H102:H107,H109:H111,H113:H114)</f>
        <v>0</v>
      </c>
      <c r="I83" s="209"/>
    </row>
    <row r="84" spans="2:9" s="85" customFormat="1" ht="18" customHeight="1">
      <c r="B84" s="155" t="s">
        <v>172</v>
      </c>
      <c r="C84" s="156"/>
      <c r="D84" s="103"/>
      <c r="E84" s="108"/>
      <c r="F84" s="104"/>
      <c r="G84" s="105"/>
      <c r="H84" s="205"/>
      <c r="I84" s="157"/>
    </row>
    <row r="85" spans="2:9" s="85" customFormat="1" ht="20.25" customHeight="1">
      <c r="B85" s="86" t="s">
        <v>265</v>
      </c>
      <c r="C85" s="86" t="s">
        <v>368</v>
      </c>
      <c r="D85" s="81">
        <v>652638011035</v>
      </c>
      <c r="E85" s="107"/>
      <c r="F85" s="83"/>
      <c r="G85" s="82">
        <v>35</v>
      </c>
      <c r="H85" s="84"/>
      <c r="I85" s="83">
        <f t="shared" ref="I85:I90" si="7">G85*H85</f>
        <v>0</v>
      </c>
    </row>
    <row r="86" spans="2:9" s="85" customFormat="1" ht="20.25" customHeight="1">
      <c r="B86" s="86" t="s">
        <v>221</v>
      </c>
      <c r="C86" s="86" t="s">
        <v>369</v>
      </c>
      <c r="D86" s="81">
        <v>652638009797</v>
      </c>
      <c r="E86" s="107"/>
      <c r="F86" s="83"/>
      <c r="G86" s="82">
        <v>35</v>
      </c>
      <c r="H86" s="84"/>
      <c r="I86" s="83">
        <f t="shared" si="7"/>
        <v>0</v>
      </c>
    </row>
    <row r="87" spans="2:9" s="85" customFormat="1" ht="20.25" customHeight="1">
      <c r="B87" s="86" t="s">
        <v>264</v>
      </c>
      <c r="C87" s="86" t="s">
        <v>342</v>
      </c>
      <c r="D87" s="81">
        <v>652638011042</v>
      </c>
      <c r="E87" s="107"/>
      <c r="F87" s="83"/>
      <c r="G87" s="82">
        <v>35</v>
      </c>
      <c r="H87" s="84"/>
      <c r="I87" s="83">
        <f t="shared" si="7"/>
        <v>0</v>
      </c>
    </row>
    <row r="88" spans="2:9" s="85" customFormat="1" ht="20.25" customHeight="1">
      <c r="B88" s="80" t="s">
        <v>287</v>
      </c>
      <c r="C88" s="80" t="s">
        <v>343</v>
      </c>
      <c r="D88" s="109">
        <v>652638005485</v>
      </c>
      <c r="E88" s="110"/>
      <c r="F88" s="87"/>
      <c r="G88" s="111">
        <v>35</v>
      </c>
      <c r="H88" s="84"/>
      <c r="I88" s="87">
        <f t="shared" si="7"/>
        <v>0</v>
      </c>
    </row>
    <row r="89" spans="2:9" s="85" customFormat="1" ht="20.25" customHeight="1">
      <c r="B89" s="80" t="s">
        <v>263</v>
      </c>
      <c r="C89" s="80" t="s">
        <v>344</v>
      </c>
      <c r="D89" s="109">
        <v>652638011066</v>
      </c>
      <c r="E89" s="110"/>
      <c r="F89" s="87"/>
      <c r="G89" s="111">
        <v>35</v>
      </c>
      <c r="H89" s="84"/>
      <c r="I89" s="87">
        <f t="shared" si="7"/>
        <v>0</v>
      </c>
    </row>
    <row r="90" spans="2:9" s="85" customFormat="1" ht="20.25" customHeight="1">
      <c r="B90" s="80" t="s">
        <v>262</v>
      </c>
      <c r="C90" s="80" t="s">
        <v>345</v>
      </c>
      <c r="D90" s="109">
        <v>652638011073</v>
      </c>
      <c r="E90" s="110"/>
      <c r="F90" s="87"/>
      <c r="G90" s="111">
        <v>35</v>
      </c>
      <c r="H90" s="84"/>
      <c r="I90" s="87">
        <f t="shared" si="7"/>
        <v>0</v>
      </c>
    </row>
    <row r="91" spans="2:9" s="85" customFormat="1" ht="18" customHeight="1">
      <c r="B91" s="155" t="s">
        <v>311</v>
      </c>
      <c r="C91" s="156"/>
      <c r="D91" s="103"/>
      <c r="E91" s="108"/>
      <c r="F91" s="104"/>
      <c r="G91" s="105"/>
      <c r="H91" s="205"/>
      <c r="I91" s="157"/>
    </row>
    <row r="92" spans="2:9" s="85" customFormat="1" ht="20.149999999999999" customHeight="1">
      <c r="B92" s="93" t="s">
        <v>464</v>
      </c>
      <c r="C92" s="93" t="s">
        <v>366</v>
      </c>
      <c r="D92" s="166">
        <v>652638011257</v>
      </c>
      <c r="E92" s="118"/>
      <c r="F92" s="98"/>
      <c r="G92" s="98">
        <v>35</v>
      </c>
      <c r="H92" s="97"/>
      <c r="I92" s="98">
        <f>G92*H92</f>
        <v>0</v>
      </c>
    </row>
    <row r="93" spans="2:9" s="85" customFormat="1" ht="20.149999999999999" customHeight="1">
      <c r="B93" s="93" t="s">
        <v>465</v>
      </c>
      <c r="C93" s="93" t="s">
        <v>367</v>
      </c>
      <c r="D93" s="166">
        <v>652638011264</v>
      </c>
      <c r="E93" s="118"/>
      <c r="F93" s="98"/>
      <c r="G93" s="98">
        <v>35</v>
      </c>
      <c r="H93" s="97"/>
      <c r="I93" s="98">
        <f>G93*H93</f>
        <v>0</v>
      </c>
    </row>
    <row r="94" spans="2:9" s="85" customFormat="1" ht="18" customHeight="1">
      <c r="B94" s="155" t="s">
        <v>173</v>
      </c>
      <c r="C94" s="156"/>
      <c r="D94" s="103"/>
      <c r="E94" s="108"/>
      <c r="F94" s="104"/>
      <c r="G94" s="105"/>
      <c r="H94" s="106"/>
      <c r="I94" s="157"/>
    </row>
    <row r="95" spans="2:9" s="85" customFormat="1" ht="20.25" customHeight="1">
      <c r="B95" s="80" t="s">
        <v>223</v>
      </c>
      <c r="C95" s="80" t="s">
        <v>346</v>
      </c>
      <c r="D95" s="109">
        <v>652638009858</v>
      </c>
      <c r="E95" s="110"/>
      <c r="F95" s="87"/>
      <c r="G95" s="111">
        <v>35</v>
      </c>
      <c r="H95" s="84"/>
      <c r="I95" s="87">
        <f>G95*H95</f>
        <v>0</v>
      </c>
    </row>
    <row r="96" spans="2:9" s="85" customFormat="1" ht="20.25" customHeight="1">
      <c r="B96" s="80" t="s">
        <v>266</v>
      </c>
      <c r="C96" s="80" t="s">
        <v>347</v>
      </c>
      <c r="D96" s="109">
        <v>652638010991</v>
      </c>
      <c r="E96" s="110"/>
      <c r="F96" s="87"/>
      <c r="G96" s="111">
        <v>35</v>
      </c>
      <c r="H96" s="84"/>
      <c r="I96" s="87">
        <f>G96*H96</f>
        <v>0</v>
      </c>
    </row>
    <row r="97" spans="2:9" s="85" customFormat="1" ht="20.25" customHeight="1">
      <c r="B97" s="80" t="s">
        <v>267</v>
      </c>
      <c r="C97" s="80" t="s">
        <v>348</v>
      </c>
      <c r="D97" s="109">
        <v>652638010786</v>
      </c>
      <c r="E97" s="110"/>
      <c r="F97" s="87"/>
      <c r="G97" s="111">
        <v>35</v>
      </c>
      <c r="H97" s="84"/>
      <c r="I97" s="87">
        <f>G97*H97</f>
        <v>0</v>
      </c>
    </row>
    <row r="98" spans="2:9" s="85" customFormat="1" ht="20.25" customHeight="1">
      <c r="B98" s="80" t="s">
        <v>268</v>
      </c>
      <c r="C98" s="80" t="s">
        <v>349</v>
      </c>
      <c r="D98" s="109">
        <v>652638010984</v>
      </c>
      <c r="E98" s="110"/>
      <c r="F98" s="87"/>
      <c r="G98" s="111">
        <v>35</v>
      </c>
      <c r="H98" s="84"/>
      <c r="I98" s="87">
        <f>G98*H98</f>
        <v>0</v>
      </c>
    </row>
    <row r="99" spans="2:9" s="85" customFormat="1" ht="20.25" customHeight="1">
      <c r="B99" s="80" t="s">
        <v>257</v>
      </c>
      <c r="C99" s="80" t="s">
        <v>350</v>
      </c>
      <c r="D99" s="109">
        <v>652638010748</v>
      </c>
      <c r="E99" s="110"/>
      <c r="F99" s="87" t="s">
        <v>255</v>
      </c>
      <c r="G99" s="111">
        <v>35</v>
      </c>
      <c r="H99" s="84"/>
      <c r="I99" s="87">
        <f>IFERROR(H99*G99," ")</f>
        <v>0</v>
      </c>
    </row>
    <row r="100" spans="2:9" s="85" customFormat="1" ht="20.25" customHeight="1">
      <c r="B100" s="80" t="s">
        <v>426</v>
      </c>
      <c r="C100" s="80" t="s">
        <v>351</v>
      </c>
      <c r="D100" s="109">
        <v>652638012360</v>
      </c>
      <c r="E100" s="110"/>
      <c r="F100" s="87" t="s">
        <v>255</v>
      </c>
      <c r="G100" s="111">
        <v>35</v>
      </c>
      <c r="H100" s="84"/>
      <c r="I100" s="87">
        <f>IFERROR(H100*G100," ")</f>
        <v>0</v>
      </c>
    </row>
    <row r="101" spans="2:9" s="85" customFormat="1" ht="18" customHeight="1">
      <c r="B101" s="155" t="s">
        <v>175</v>
      </c>
      <c r="C101" s="156"/>
      <c r="D101" s="103"/>
      <c r="E101" s="108"/>
      <c r="F101" s="104"/>
      <c r="G101" s="105"/>
      <c r="H101" s="205"/>
      <c r="I101" s="157"/>
    </row>
    <row r="102" spans="2:9" s="85" customFormat="1" ht="20.25" customHeight="1">
      <c r="B102" s="80" t="s">
        <v>424</v>
      </c>
      <c r="C102" s="80" t="s">
        <v>352</v>
      </c>
      <c r="D102" s="109">
        <v>652638011028</v>
      </c>
      <c r="E102" s="110"/>
      <c r="F102" s="87"/>
      <c r="G102" s="111">
        <v>35</v>
      </c>
      <c r="H102" s="84"/>
      <c r="I102" s="87">
        <f t="shared" ref="I102:I107" si="8">G102*H102</f>
        <v>0</v>
      </c>
    </row>
    <row r="103" spans="2:9" s="85" customFormat="1" ht="20.25" customHeight="1">
      <c r="B103" s="80" t="s">
        <v>222</v>
      </c>
      <c r="C103" s="80" t="s">
        <v>444</v>
      </c>
      <c r="D103" s="109">
        <v>652638009810</v>
      </c>
      <c r="E103" s="110"/>
      <c r="F103" s="87"/>
      <c r="G103" s="111">
        <v>35</v>
      </c>
      <c r="H103" s="84"/>
      <c r="I103" s="87">
        <f t="shared" si="8"/>
        <v>0</v>
      </c>
    </row>
    <row r="104" spans="2:9" s="85" customFormat="1" ht="20.25" customHeight="1">
      <c r="B104" s="93" t="s">
        <v>423</v>
      </c>
      <c r="C104" s="93" t="s">
        <v>397</v>
      </c>
      <c r="D104" s="166">
        <v>652638012865</v>
      </c>
      <c r="E104" s="118"/>
      <c r="F104" s="98"/>
      <c r="G104" s="98"/>
      <c r="H104" s="97"/>
      <c r="I104" s="98">
        <f t="shared" si="8"/>
        <v>0</v>
      </c>
    </row>
    <row r="105" spans="2:9" s="85" customFormat="1" ht="20.25" customHeight="1">
      <c r="B105" s="80" t="s">
        <v>269</v>
      </c>
      <c r="C105" s="80" t="s">
        <v>353</v>
      </c>
      <c r="D105" s="109">
        <v>652638011011</v>
      </c>
      <c r="E105" s="110"/>
      <c r="F105" s="87"/>
      <c r="G105" s="111">
        <v>35</v>
      </c>
      <c r="H105" s="84"/>
      <c r="I105" s="87">
        <f t="shared" si="8"/>
        <v>0</v>
      </c>
    </row>
    <row r="106" spans="2:9" s="85" customFormat="1" ht="20.25" customHeight="1">
      <c r="B106" s="80" t="s">
        <v>270</v>
      </c>
      <c r="C106" s="80" t="s">
        <v>354</v>
      </c>
      <c r="D106" s="109">
        <v>652638011004</v>
      </c>
      <c r="E106" s="110"/>
      <c r="F106" s="87"/>
      <c r="G106" s="111">
        <v>35</v>
      </c>
      <c r="H106" s="84"/>
      <c r="I106" s="87">
        <f t="shared" si="8"/>
        <v>0</v>
      </c>
    </row>
    <row r="107" spans="2:9" s="85" customFormat="1" ht="20.25" customHeight="1">
      <c r="B107" s="93" t="s">
        <v>425</v>
      </c>
      <c r="C107" s="93" t="s">
        <v>445</v>
      </c>
      <c r="D107" s="166">
        <v>652638012025</v>
      </c>
      <c r="E107" s="118"/>
      <c r="F107" s="98"/>
      <c r="G107" s="98">
        <v>35</v>
      </c>
      <c r="H107" s="97"/>
      <c r="I107" s="98">
        <f t="shared" si="8"/>
        <v>0</v>
      </c>
    </row>
    <row r="108" spans="2:9" s="85" customFormat="1" ht="18" customHeight="1">
      <c r="B108" s="155" t="s">
        <v>201</v>
      </c>
      <c r="C108" s="156"/>
      <c r="D108" s="103"/>
      <c r="E108" s="108"/>
      <c r="F108" s="104"/>
      <c r="G108" s="105"/>
      <c r="H108" s="205"/>
      <c r="I108" s="157"/>
    </row>
    <row r="109" spans="2:9" s="85" customFormat="1" ht="20.25" customHeight="1">
      <c r="B109" s="80" t="s">
        <v>204</v>
      </c>
      <c r="C109" s="80" t="s">
        <v>447</v>
      </c>
      <c r="D109" s="109">
        <v>652638009063</v>
      </c>
      <c r="E109" s="110"/>
      <c r="F109" s="87"/>
      <c r="G109" s="111">
        <v>35</v>
      </c>
      <c r="H109" s="84"/>
      <c r="I109" s="87">
        <f>G109*H109</f>
        <v>0</v>
      </c>
    </row>
    <row r="110" spans="2:9" s="85" customFormat="1" ht="20.25" customHeight="1">
      <c r="B110" s="80" t="s">
        <v>211</v>
      </c>
      <c r="C110" s="80" t="s">
        <v>446</v>
      </c>
      <c r="D110" s="109">
        <v>652638009100</v>
      </c>
      <c r="E110" s="110"/>
      <c r="F110" s="87"/>
      <c r="G110" s="111">
        <v>35</v>
      </c>
      <c r="H110" s="84"/>
      <c r="I110" s="87">
        <f>G110*H110</f>
        <v>0</v>
      </c>
    </row>
    <row r="111" spans="2:9" s="85" customFormat="1" ht="20.25" customHeight="1">
      <c r="B111" s="80" t="s">
        <v>292</v>
      </c>
      <c r="C111" s="80" t="s">
        <v>448</v>
      </c>
      <c r="D111" s="109">
        <v>652638011523</v>
      </c>
      <c r="E111" s="110"/>
      <c r="F111" s="87"/>
      <c r="G111" s="167">
        <v>35</v>
      </c>
      <c r="H111" s="48"/>
      <c r="I111" s="101">
        <f>G111*H111</f>
        <v>0</v>
      </c>
    </row>
    <row r="112" spans="2:9" s="85" customFormat="1" ht="18" customHeight="1">
      <c r="B112" s="155" t="s">
        <v>451</v>
      </c>
      <c r="C112" s="156"/>
      <c r="D112" s="103"/>
      <c r="E112" s="108"/>
      <c r="F112" s="104"/>
      <c r="G112" s="105"/>
      <c r="H112" s="205"/>
      <c r="I112" s="157"/>
    </row>
    <row r="113" spans="1:9" s="85" customFormat="1" ht="20.25" customHeight="1">
      <c r="B113" s="80" t="s">
        <v>224</v>
      </c>
      <c r="C113" s="80" t="s">
        <v>449</v>
      </c>
      <c r="D113" s="109">
        <v>652638009872</v>
      </c>
      <c r="E113" s="110"/>
      <c r="F113" s="87"/>
      <c r="G113" s="111">
        <v>35</v>
      </c>
      <c r="H113" s="84"/>
      <c r="I113" s="87">
        <f>G113*H113</f>
        <v>0</v>
      </c>
    </row>
    <row r="114" spans="1:9" s="85" customFormat="1" ht="20.25" customHeight="1">
      <c r="B114" s="80" t="s">
        <v>225</v>
      </c>
      <c r="C114" s="80" t="s">
        <v>450</v>
      </c>
      <c r="D114" s="109">
        <v>652638009889</v>
      </c>
      <c r="E114" s="110"/>
      <c r="F114" s="87"/>
      <c r="G114" s="111">
        <v>35</v>
      </c>
      <c r="H114" s="84"/>
      <c r="I114" s="87">
        <f>G114*H114</f>
        <v>0</v>
      </c>
    </row>
    <row r="115" spans="1:9" s="85" customFormat="1" ht="25.5" customHeight="1">
      <c r="B115" s="150" t="s">
        <v>206</v>
      </c>
      <c r="C115" s="158"/>
      <c r="D115" s="159"/>
      <c r="E115" s="168"/>
      <c r="F115" s="160"/>
      <c r="G115" s="161"/>
      <c r="H115" s="208">
        <f>SUM(H116:H127)</f>
        <v>0</v>
      </c>
      <c r="I115" s="209"/>
    </row>
    <row r="116" spans="1:9" ht="20.25" customHeight="1">
      <c r="A116" s="112"/>
      <c r="B116" s="113" t="s">
        <v>289</v>
      </c>
      <c r="C116" s="113" t="s">
        <v>387</v>
      </c>
      <c r="D116" s="114">
        <v>5023984011768</v>
      </c>
      <c r="E116" s="110"/>
      <c r="F116" s="115"/>
      <c r="G116" s="116">
        <v>12.5</v>
      </c>
      <c r="H116" s="117"/>
      <c r="I116" s="115">
        <f t="shared" ref="I116:I127" si="9">IFERROR(H116*G116," ")</f>
        <v>0</v>
      </c>
    </row>
    <row r="117" spans="1:9" ht="20.25" customHeight="1">
      <c r="A117" s="112"/>
      <c r="B117" s="113" t="s">
        <v>291</v>
      </c>
      <c r="C117" s="113" t="s">
        <v>388</v>
      </c>
      <c r="D117" s="114" t="s">
        <v>293</v>
      </c>
      <c r="E117" s="110"/>
      <c r="F117" s="115"/>
      <c r="G117" s="116">
        <v>12.5</v>
      </c>
      <c r="H117" s="117"/>
      <c r="I117" s="115">
        <f t="shared" si="9"/>
        <v>0</v>
      </c>
    </row>
    <row r="118" spans="1:9" ht="20.25" customHeight="1">
      <c r="A118" s="112"/>
      <c r="B118" s="113" t="s">
        <v>290</v>
      </c>
      <c r="C118" s="113" t="s">
        <v>389</v>
      </c>
      <c r="D118" s="114">
        <v>5023984011751</v>
      </c>
      <c r="E118" s="110"/>
      <c r="F118" s="115"/>
      <c r="G118" s="116">
        <v>12.5</v>
      </c>
      <c r="H118" s="117"/>
      <c r="I118" s="115">
        <f t="shared" si="9"/>
        <v>0</v>
      </c>
    </row>
    <row r="119" spans="1:9" ht="20.25" customHeight="1">
      <c r="A119" s="112"/>
      <c r="B119" s="86" t="s">
        <v>301</v>
      </c>
      <c r="C119" s="86" t="s">
        <v>355</v>
      </c>
      <c r="D119" s="81">
        <v>652638011363</v>
      </c>
      <c r="E119" s="110"/>
      <c r="F119" s="83"/>
      <c r="G119" s="83">
        <v>8</v>
      </c>
      <c r="H119" s="84"/>
      <c r="I119" s="83">
        <f t="shared" si="9"/>
        <v>0</v>
      </c>
    </row>
    <row r="120" spans="1:9" ht="20.25" customHeight="1">
      <c r="A120" s="112"/>
      <c r="B120" s="86" t="s">
        <v>300</v>
      </c>
      <c r="C120" s="86" t="s">
        <v>360</v>
      </c>
      <c r="D120" s="81">
        <v>652638012049</v>
      </c>
      <c r="E120" s="110"/>
      <c r="F120" s="83"/>
      <c r="G120" s="83">
        <v>8</v>
      </c>
      <c r="H120" s="84"/>
      <c r="I120" s="83">
        <f t="shared" si="9"/>
        <v>0</v>
      </c>
    </row>
    <row r="121" spans="1:9" ht="18.5" customHeight="1">
      <c r="A121" s="112"/>
      <c r="B121" s="86" t="s">
        <v>305</v>
      </c>
      <c r="C121" s="86" t="s">
        <v>356</v>
      </c>
      <c r="D121" s="81">
        <v>652638011356</v>
      </c>
      <c r="E121" s="110"/>
      <c r="F121" s="83"/>
      <c r="G121" s="83">
        <v>7</v>
      </c>
      <c r="H121" s="84"/>
      <c r="I121" s="83">
        <f t="shared" si="9"/>
        <v>0</v>
      </c>
    </row>
    <row r="122" spans="1:9" ht="18.5" customHeight="1">
      <c r="A122" s="112"/>
      <c r="B122" s="86" t="s">
        <v>304</v>
      </c>
      <c r="C122" s="86" t="s">
        <v>357</v>
      </c>
      <c r="D122" s="81">
        <v>652638012056</v>
      </c>
      <c r="E122" s="110"/>
      <c r="F122" s="83"/>
      <c r="G122" s="83">
        <v>7</v>
      </c>
      <c r="H122" s="84"/>
      <c r="I122" s="83">
        <f t="shared" si="9"/>
        <v>0</v>
      </c>
    </row>
    <row r="123" spans="1:9" ht="18.5" customHeight="1">
      <c r="A123" s="112"/>
      <c r="B123" s="86" t="s">
        <v>303</v>
      </c>
      <c r="C123" s="86" t="s">
        <v>358</v>
      </c>
      <c r="D123" s="81">
        <v>652638011349</v>
      </c>
      <c r="E123" s="110"/>
      <c r="F123" s="83"/>
      <c r="G123" s="83">
        <v>7</v>
      </c>
      <c r="H123" s="84"/>
      <c r="I123" s="83">
        <f t="shared" si="9"/>
        <v>0</v>
      </c>
    </row>
    <row r="124" spans="1:9" ht="18.5" customHeight="1">
      <c r="A124" s="112"/>
      <c r="B124" s="86" t="s">
        <v>302</v>
      </c>
      <c r="C124" s="86" t="s">
        <v>359</v>
      </c>
      <c r="D124" s="81">
        <v>652638012063</v>
      </c>
      <c r="E124" s="110"/>
      <c r="F124" s="83"/>
      <c r="G124" s="83">
        <v>7</v>
      </c>
      <c r="H124" s="84"/>
      <c r="I124" s="83">
        <f t="shared" si="9"/>
        <v>0</v>
      </c>
    </row>
    <row r="125" spans="1:9" ht="20.25" customHeight="1">
      <c r="A125" s="112"/>
      <c r="B125" s="86" t="s">
        <v>468</v>
      </c>
      <c r="C125" s="86" t="s">
        <v>361</v>
      </c>
      <c r="D125" s="81">
        <v>652638013169</v>
      </c>
      <c r="E125" s="110"/>
      <c r="F125" s="83"/>
      <c r="G125" s="83">
        <v>7</v>
      </c>
      <c r="H125" s="84"/>
      <c r="I125" s="83">
        <f t="shared" si="9"/>
        <v>0</v>
      </c>
    </row>
    <row r="126" spans="1:9" ht="20.25" customHeight="1">
      <c r="A126" s="112"/>
      <c r="B126" s="86" t="s">
        <v>469</v>
      </c>
      <c r="C126" s="86" t="s">
        <v>362</v>
      </c>
      <c r="D126" s="81">
        <v>652638013176</v>
      </c>
      <c r="E126" s="110"/>
      <c r="F126" s="83"/>
      <c r="G126" s="83">
        <v>7</v>
      </c>
      <c r="H126" s="84"/>
      <c r="I126" s="83">
        <f t="shared" si="9"/>
        <v>0</v>
      </c>
    </row>
    <row r="127" spans="1:9" ht="20.25" customHeight="1">
      <c r="A127" s="112"/>
      <c r="B127" s="86" t="s">
        <v>470</v>
      </c>
      <c r="C127" s="86" t="s">
        <v>363</v>
      </c>
      <c r="D127" s="81">
        <v>652638013183</v>
      </c>
      <c r="E127" s="110"/>
      <c r="F127" s="83"/>
      <c r="G127" s="83">
        <v>7</v>
      </c>
      <c r="H127" s="84"/>
      <c r="I127" s="83">
        <f t="shared" si="9"/>
        <v>0</v>
      </c>
    </row>
    <row r="128" spans="1:9" s="85" customFormat="1" ht="25.5" customHeight="1">
      <c r="B128" s="150" t="s">
        <v>49</v>
      </c>
      <c r="C128" s="158"/>
      <c r="D128" s="159"/>
      <c r="E128" s="168"/>
      <c r="F128" s="160"/>
      <c r="G128" s="161"/>
      <c r="H128" s="208">
        <f>SUM(H129:H162)</f>
        <v>0</v>
      </c>
      <c r="I128" s="211"/>
    </row>
    <row r="129" spans="1:9" ht="20.25" customHeight="1">
      <c r="A129" s="112"/>
      <c r="B129" s="86" t="s">
        <v>279</v>
      </c>
      <c r="C129" s="86" t="s">
        <v>370</v>
      </c>
      <c r="D129" s="81">
        <v>652638011424</v>
      </c>
      <c r="E129" s="107"/>
      <c r="F129" s="83"/>
      <c r="G129" s="83">
        <v>7</v>
      </c>
      <c r="H129" s="84"/>
      <c r="I129" s="83">
        <f t="shared" ref="I129:I147" si="10">IFERROR(H129*G129," ")</f>
        <v>0</v>
      </c>
    </row>
    <row r="130" spans="1:9" ht="20.25" customHeight="1">
      <c r="A130" s="112"/>
      <c r="B130" s="86" t="s">
        <v>280</v>
      </c>
      <c r="C130" s="86" t="s">
        <v>371</v>
      </c>
      <c r="D130" s="81">
        <v>652638011431</v>
      </c>
      <c r="E130" s="107"/>
      <c r="F130" s="83"/>
      <c r="G130" s="83">
        <v>7</v>
      </c>
      <c r="H130" s="84"/>
      <c r="I130" s="83">
        <f t="shared" si="10"/>
        <v>0</v>
      </c>
    </row>
    <row r="131" spans="1:9" ht="20.25" customHeight="1">
      <c r="A131" s="112"/>
      <c r="B131" s="86" t="s">
        <v>283</v>
      </c>
      <c r="C131" s="86" t="s">
        <v>372</v>
      </c>
      <c r="D131" s="81">
        <v>652638011400</v>
      </c>
      <c r="E131" s="107"/>
      <c r="F131" s="83"/>
      <c r="G131" s="83">
        <v>7</v>
      </c>
      <c r="H131" s="84"/>
      <c r="I131" s="83">
        <f t="shared" si="10"/>
        <v>0</v>
      </c>
    </row>
    <row r="132" spans="1:9" ht="20.25" customHeight="1">
      <c r="A132" s="112"/>
      <c r="B132" s="80" t="s">
        <v>282</v>
      </c>
      <c r="C132" s="80" t="s">
        <v>373</v>
      </c>
      <c r="D132" s="109">
        <v>652638011417</v>
      </c>
      <c r="E132" s="110"/>
      <c r="F132" s="87"/>
      <c r="G132" s="87">
        <v>7</v>
      </c>
      <c r="H132" s="84"/>
      <c r="I132" s="87">
        <f t="shared" si="10"/>
        <v>0</v>
      </c>
    </row>
    <row r="133" spans="1:9" ht="20.25" customHeight="1">
      <c r="A133" s="112"/>
      <c r="B133" s="80" t="s">
        <v>271</v>
      </c>
      <c r="C133" s="80" t="s">
        <v>374</v>
      </c>
      <c r="D133" s="109">
        <v>652638011387</v>
      </c>
      <c r="E133" s="110"/>
      <c r="F133" s="87"/>
      <c r="G133" s="87">
        <v>7</v>
      </c>
      <c r="H133" s="84"/>
      <c r="I133" s="87">
        <f t="shared" si="10"/>
        <v>0</v>
      </c>
    </row>
    <row r="134" spans="1:9" ht="20.25" customHeight="1">
      <c r="A134" s="112"/>
      <c r="B134" s="80" t="s">
        <v>272</v>
      </c>
      <c r="C134" s="80" t="s">
        <v>375</v>
      </c>
      <c r="D134" s="109">
        <v>652638011394</v>
      </c>
      <c r="E134" s="110"/>
      <c r="F134" s="87"/>
      <c r="G134" s="87">
        <v>7</v>
      </c>
      <c r="H134" s="84"/>
      <c r="I134" s="87">
        <f t="shared" si="10"/>
        <v>0</v>
      </c>
    </row>
    <row r="135" spans="1:9" s="85" customFormat="1" ht="20.25" customHeight="1">
      <c r="B135" s="93" t="s">
        <v>466</v>
      </c>
      <c r="C135" s="93" t="s">
        <v>399</v>
      </c>
      <c r="D135" s="166">
        <v>652638011301</v>
      </c>
      <c r="E135" s="118"/>
      <c r="F135" s="98"/>
      <c r="G135" s="98">
        <v>7</v>
      </c>
      <c r="H135" s="97"/>
      <c r="I135" s="98">
        <f t="shared" si="10"/>
        <v>0</v>
      </c>
    </row>
    <row r="136" spans="1:9" s="85" customFormat="1" ht="20.25" customHeight="1">
      <c r="B136" s="93" t="s">
        <v>467</v>
      </c>
      <c r="C136" s="93" t="s">
        <v>400</v>
      </c>
      <c r="D136" s="166">
        <v>652638011295</v>
      </c>
      <c r="E136" s="118"/>
      <c r="F136" s="98"/>
      <c r="G136" s="98">
        <v>7</v>
      </c>
      <c r="H136" s="97"/>
      <c r="I136" s="98">
        <f t="shared" si="10"/>
        <v>0</v>
      </c>
    </row>
    <row r="137" spans="1:9" ht="20.25" customHeight="1">
      <c r="A137" s="112"/>
      <c r="B137" s="80" t="s">
        <v>275</v>
      </c>
      <c r="C137" s="80" t="s">
        <v>378</v>
      </c>
      <c r="D137" s="109">
        <v>652638011455</v>
      </c>
      <c r="E137" s="110"/>
      <c r="F137" s="87"/>
      <c r="G137" s="87">
        <v>7</v>
      </c>
      <c r="H137" s="84"/>
      <c r="I137" s="87">
        <f t="shared" si="10"/>
        <v>0</v>
      </c>
    </row>
    <row r="138" spans="1:9" ht="20.25" customHeight="1">
      <c r="A138" s="112"/>
      <c r="B138" s="80" t="s">
        <v>276</v>
      </c>
      <c r="C138" s="80" t="s">
        <v>379</v>
      </c>
      <c r="D138" s="109">
        <v>652638011448</v>
      </c>
      <c r="E138" s="110"/>
      <c r="F138" s="87"/>
      <c r="G138" s="87">
        <v>7</v>
      </c>
      <c r="H138" s="84"/>
      <c r="I138" s="87">
        <f t="shared" si="10"/>
        <v>0</v>
      </c>
    </row>
    <row r="139" spans="1:9" ht="20.25" customHeight="1">
      <c r="A139" s="112"/>
      <c r="B139" s="80" t="s">
        <v>277</v>
      </c>
      <c r="C139" s="80" t="s">
        <v>380</v>
      </c>
      <c r="D139" s="109">
        <v>652638011462</v>
      </c>
      <c r="E139" s="110"/>
      <c r="F139" s="87"/>
      <c r="G139" s="87">
        <v>7</v>
      </c>
      <c r="H139" s="84"/>
      <c r="I139" s="87">
        <f t="shared" si="10"/>
        <v>0</v>
      </c>
    </row>
    <row r="140" spans="1:9" ht="20" customHeight="1">
      <c r="A140" s="112"/>
      <c r="B140" s="80" t="s">
        <v>278</v>
      </c>
      <c r="C140" s="80" t="s">
        <v>381</v>
      </c>
      <c r="D140" s="109">
        <v>652638011479</v>
      </c>
      <c r="E140" s="110"/>
      <c r="F140" s="87"/>
      <c r="G140" s="87">
        <v>7</v>
      </c>
      <c r="H140" s="84"/>
      <c r="I140" s="87">
        <f t="shared" si="10"/>
        <v>0</v>
      </c>
    </row>
    <row r="141" spans="1:9" s="85" customFormat="1" ht="20.25" customHeight="1">
      <c r="B141" s="80" t="s">
        <v>258</v>
      </c>
      <c r="C141" s="80" t="s">
        <v>376</v>
      </c>
      <c r="D141" s="109">
        <v>652638010724</v>
      </c>
      <c r="E141" s="110"/>
      <c r="F141" s="87" t="s">
        <v>255</v>
      </c>
      <c r="G141" s="87">
        <v>7</v>
      </c>
      <c r="H141" s="84"/>
      <c r="I141" s="87">
        <f t="shared" si="10"/>
        <v>0</v>
      </c>
    </row>
    <row r="142" spans="1:9" s="85" customFormat="1" ht="20.25" customHeight="1">
      <c r="B142" s="80" t="s">
        <v>259</v>
      </c>
      <c r="C142" s="80" t="s">
        <v>377</v>
      </c>
      <c r="D142" s="109">
        <v>652638010717</v>
      </c>
      <c r="E142" s="110"/>
      <c r="F142" s="87" t="s">
        <v>255</v>
      </c>
      <c r="G142" s="87">
        <v>7</v>
      </c>
      <c r="H142" s="84"/>
      <c r="I142" s="87">
        <f t="shared" si="10"/>
        <v>0</v>
      </c>
    </row>
    <row r="143" spans="1:9" ht="20.25" customHeight="1">
      <c r="A143" s="112"/>
      <c r="B143" s="80" t="s">
        <v>273</v>
      </c>
      <c r="C143" s="80" t="s">
        <v>439</v>
      </c>
      <c r="D143" s="109">
        <v>652638007199</v>
      </c>
      <c r="E143" s="110"/>
      <c r="F143" s="87"/>
      <c r="G143" s="87">
        <v>7</v>
      </c>
      <c r="H143" s="84"/>
      <c r="I143" s="87">
        <f t="shared" si="10"/>
        <v>0</v>
      </c>
    </row>
    <row r="144" spans="1:9" ht="20.25" customHeight="1">
      <c r="A144" s="112"/>
      <c r="B144" s="93" t="s">
        <v>422</v>
      </c>
      <c r="C144" s="93" t="s">
        <v>398</v>
      </c>
      <c r="D144" s="166">
        <v>652638013312</v>
      </c>
      <c r="E144" s="118"/>
      <c r="F144" s="98"/>
      <c r="G144" s="98">
        <v>7</v>
      </c>
      <c r="H144" s="97"/>
      <c r="I144" s="98">
        <f t="shared" si="10"/>
        <v>0</v>
      </c>
    </row>
    <row r="145" spans="1:9" ht="20.25" customHeight="1">
      <c r="A145" s="112"/>
      <c r="B145" s="80" t="s">
        <v>274</v>
      </c>
      <c r="C145" s="80" t="s">
        <v>383</v>
      </c>
      <c r="D145" s="109">
        <v>652638007304</v>
      </c>
      <c r="E145" s="110"/>
      <c r="F145" s="87"/>
      <c r="G145" s="87">
        <v>7</v>
      </c>
      <c r="H145" s="84"/>
      <c r="I145" s="87">
        <f t="shared" si="10"/>
        <v>0</v>
      </c>
    </row>
    <row r="146" spans="1:9" ht="20.25" customHeight="1">
      <c r="A146" s="112"/>
      <c r="B146" s="80" t="s">
        <v>281</v>
      </c>
      <c r="C146" s="80" t="s">
        <v>382</v>
      </c>
      <c r="D146" s="109">
        <v>652638007335</v>
      </c>
      <c r="E146" s="110"/>
      <c r="F146" s="87"/>
      <c r="G146" s="87">
        <v>7</v>
      </c>
      <c r="H146" s="84"/>
      <c r="I146" s="87">
        <f t="shared" si="10"/>
        <v>0</v>
      </c>
    </row>
    <row r="147" spans="1:9" ht="20.25" customHeight="1">
      <c r="A147" s="112"/>
      <c r="B147" s="80" t="s">
        <v>427</v>
      </c>
      <c r="C147" s="80" t="s">
        <v>420</v>
      </c>
      <c r="D147" s="109">
        <v>652638012032</v>
      </c>
      <c r="E147" s="110"/>
      <c r="F147" s="87"/>
      <c r="G147" s="87">
        <v>7</v>
      </c>
      <c r="H147" s="84"/>
      <c r="I147" s="87">
        <f t="shared" si="10"/>
        <v>0</v>
      </c>
    </row>
    <row r="148" spans="1:9" s="85" customFormat="1" ht="20.25" customHeight="1">
      <c r="B148" s="80" t="s">
        <v>205</v>
      </c>
      <c r="C148" s="80" t="s">
        <v>401</v>
      </c>
      <c r="D148" s="109">
        <v>652638009056</v>
      </c>
      <c r="E148" s="110"/>
      <c r="F148" s="87"/>
      <c r="G148" s="111">
        <v>7</v>
      </c>
      <c r="H148" s="84"/>
      <c r="I148" s="87">
        <f>G148*H148</f>
        <v>0</v>
      </c>
    </row>
    <row r="149" spans="1:9" s="85" customFormat="1" ht="20.25" customHeight="1">
      <c r="B149" s="80" t="s">
        <v>212</v>
      </c>
      <c r="C149" s="80" t="s">
        <v>440</v>
      </c>
      <c r="D149" s="109">
        <v>652638009124</v>
      </c>
      <c r="E149" s="110"/>
      <c r="F149" s="87"/>
      <c r="G149" s="111">
        <v>7</v>
      </c>
      <c r="H149" s="84"/>
      <c r="I149" s="119">
        <f>G149*H149</f>
        <v>0</v>
      </c>
    </row>
    <row r="150" spans="1:9" ht="20.25" customHeight="1">
      <c r="A150" s="112"/>
      <c r="B150" s="80" t="s">
        <v>286</v>
      </c>
      <c r="C150" s="80" t="s">
        <v>441</v>
      </c>
      <c r="D150" s="109">
        <v>652638011509</v>
      </c>
      <c r="E150" s="110"/>
      <c r="F150" s="87"/>
      <c r="G150" s="87">
        <v>7</v>
      </c>
      <c r="H150" s="84"/>
      <c r="I150" s="119">
        <f>G150*H150</f>
        <v>0</v>
      </c>
    </row>
    <row r="151" spans="1:9" s="85" customFormat="1" ht="20.25" customHeight="1">
      <c r="B151" s="80" t="s">
        <v>216</v>
      </c>
      <c r="C151" s="80" t="s">
        <v>402</v>
      </c>
      <c r="D151" s="109">
        <v>652638010328</v>
      </c>
      <c r="E151" s="110"/>
      <c r="F151" s="87"/>
      <c r="G151" s="87">
        <v>7</v>
      </c>
      <c r="H151" s="84"/>
      <c r="I151" s="87">
        <f>G151*H151</f>
        <v>0</v>
      </c>
    </row>
    <row r="152" spans="1:9" s="85" customFormat="1" ht="20.25" customHeight="1">
      <c r="B152" s="80" t="s">
        <v>217</v>
      </c>
      <c r="C152" s="80" t="s">
        <v>403</v>
      </c>
      <c r="D152" s="109">
        <v>652638010335</v>
      </c>
      <c r="E152" s="110"/>
      <c r="F152" s="87"/>
      <c r="G152" s="87">
        <v>7</v>
      </c>
      <c r="H152" s="84"/>
      <c r="I152" s="87">
        <f>G152*H152</f>
        <v>0</v>
      </c>
    </row>
    <row r="153" spans="1:9" s="85" customFormat="1" ht="20.25" customHeight="1">
      <c r="B153" s="93" t="s">
        <v>364</v>
      </c>
      <c r="C153" s="93" t="s">
        <v>442</v>
      </c>
      <c r="D153" s="166"/>
      <c r="E153" s="118"/>
      <c r="F153" s="98"/>
      <c r="G153" s="98">
        <v>17</v>
      </c>
      <c r="H153" s="97"/>
      <c r="I153" s="98">
        <f>IFERROR(H153*G153," ")</f>
        <v>0</v>
      </c>
    </row>
    <row r="154" spans="1:9" s="85" customFormat="1" ht="20.25" customHeight="1">
      <c r="B154" s="80" t="s">
        <v>260</v>
      </c>
      <c r="C154" s="80" t="s">
        <v>384</v>
      </c>
      <c r="D154" s="109">
        <v>652638011332</v>
      </c>
      <c r="E154" s="110"/>
      <c r="F154" s="87"/>
      <c r="G154" s="87">
        <v>17</v>
      </c>
      <c r="H154" s="84"/>
      <c r="I154" s="87">
        <f>IFERROR(H154*G154," ")</f>
        <v>0</v>
      </c>
    </row>
    <row r="155" spans="1:9" s="85" customFormat="1" ht="20.25" customHeight="1">
      <c r="B155" s="80" t="s">
        <v>428</v>
      </c>
      <c r="C155" s="80" t="s">
        <v>385</v>
      </c>
      <c r="D155" s="109"/>
      <c r="E155" s="110"/>
      <c r="F155" s="87"/>
      <c r="G155" s="87">
        <v>17</v>
      </c>
      <c r="H155" s="84"/>
      <c r="I155" s="87">
        <f>IFERROR(H155*G155," ")</f>
        <v>0</v>
      </c>
    </row>
    <row r="156" spans="1:9" s="85" customFormat="1" ht="20.25" customHeight="1">
      <c r="B156" s="93" t="s">
        <v>390</v>
      </c>
      <c r="C156" s="93" t="s">
        <v>386</v>
      </c>
      <c r="D156" s="166"/>
      <c r="E156" s="118"/>
      <c r="F156" s="98"/>
      <c r="G156" s="98">
        <v>17</v>
      </c>
      <c r="H156" s="97"/>
      <c r="I156" s="98">
        <f>IFERROR(H156*G156," ")</f>
        <v>0</v>
      </c>
    </row>
    <row r="157" spans="1:9" ht="20.25" customHeight="1">
      <c r="A157" s="112"/>
      <c r="B157" s="80" t="s">
        <v>298</v>
      </c>
      <c r="C157" s="80" t="s">
        <v>430</v>
      </c>
      <c r="D157" s="109">
        <v>652638013343</v>
      </c>
      <c r="E157" s="110"/>
      <c r="F157" s="87"/>
      <c r="G157" s="87">
        <v>17</v>
      </c>
      <c r="H157" s="84"/>
      <c r="I157" s="87">
        <f>IFERROR(H157*G157," ")</f>
        <v>0</v>
      </c>
    </row>
    <row r="158" spans="1:9" s="85" customFormat="1" ht="20.5" customHeight="1">
      <c r="B158" s="80" t="s">
        <v>124</v>
      </c>
      <c r="C158" s="80" t="s">
        <v>65</v>
      </c>
      <c r="D158" s="109">
        <v>652638004686</v>
      </c>
      <c r="E158" s="110"/>
      <c r="F158" s="87"/>
      <c r="G158" s="111">
        <v>20.5</v>
      </c>
      <c r="H158" s="84"/>
      <c r="I158" s="87">
        <f>G158*H158</f>
        <v>0</v>
      </c>
    </row>
    <row r="159" spans="1:9" s="85" customFormat="1" ht="20.5" customHeight="1">
      <c r="B159" s="80" t="s">
        <v>288</v>
      </c>
      <c r="C159" s="80" t="s">
        <v>67</v>
      </c>
      <c r="D159" s="109">
        <v>652638011646</v>
      </c>
      <c r="E159" s="110"/>
      <c r="F159" s="87"/>
      <c r="G159" s="111">
        <v>20.5</v>
      </c>
      <c r="H159" s="84"/>
      <c r="I159" s="87">
        <f>G159*H159</f>
        <v>0</v>
      </c>
    </row>
    <row r="160" spans="1:9" s="85" customFormat="1" ht="20.5" customHeight="1">
      <c r="B160" s="80" t="s">
        <v>207</v>
      </c>
      <c r="C160" s="80" t="s">
        <v>218</v>
      </c>
      <c r="D160" s="109">
        <v>652638008400</v>
      </c>
      <c r="E160" s="110"/>
      <c r="F160" s="87"/>
      <c r="G160" s="111">
        <v>7</v>
      </c>
      <c r="H160" s="84"/>
      <c r="I160" s="87">
        <f>G160*H160</f>
        <v>0</v>
      </c>
    </row>
    <row r="161" spans="2:9" s="85" customFormat="1" ht="20.5" customHeight="1">
      <c r="B161" s="80" t="s">
        <v>125</v>
      </c>
      <c r="C161" s="80" t="s">
        <v>126</v>
      </c>
      <c r="D161" s="109">
        <v>652638004297</v>
      </c>
      <c r="E161" s="110"/>
      <c r="F161" s="87"/>
      <c r="G161" s="111">
        <v>2.5</v>
      </c>
      <c r="H161" s="84"/>
      <c r="I161" s="87">
        <f>G161*H161</f>
        <v>0</v>
      </c>
    </row>
    <row r="162" spans="2:9" s="85" customFormat="1" ht="20.5" customHeight="1">
      <c r="B162" s="80" t="s">
        <v>127</v>
      </c>
      <c r="C162" s="80" t="s">
        <v>128</v>
      </c>
      <c r="D162" s="109">
        <v>652638004303</v>
      </c>
      <c r="E162" s="110"/>
      <c r="F162" s="87"/>
      <c r="G162" s="111">
        <v>1</v>
      </c>
      <c r="H162" s="84"/>
      <c r="I162" s="87">
        <f>G162*H162</f>
        <v>0</v>
      </c>
    </row>
    <row r="164" spans="2:9">
      <c r="F164" s="120"/>
      <c r="H164" s="45" t="s">
        <v>472</v>
      </c>
      <c r="I164" s="46"/>
    </row>
    <row r="165" spans="2:9" ht="15.5">
      <c r="F165" s="120"/>
      <c r="G165" s="47" t="s">
        <v>131</v>
      </c>
      <c r="H165" s="48">
        <f>SUM(H12:H49)</f>
        <v>0</v>
      </c>
      <c r="I165" s="49" t="e">
        <f>#REF!</f>
        <v>#REF!</v>
      </c>
    </row>
    <row r="166" spans="2:9" ht="15.5">
      <c r="F166" s="120"/>
      <c r="G166" s="47" t="s">
        <v>130</v>
      </c>
      <c r="H166" s="48">
        <f>SUM(H53:H162)</f>
        <v>0</v>
      </c>
      <c r="I166" s="49">
        <f>I2</f>
        <v>0</v>
      </c>
    </row>
    <row r="167" spans="2:9" ht="15.5">
      <c r="F167" s="120"/>
      <c r="G167" s="47" t="s">
        <v>132</v>
      </c>
      <c r="H167" s="50">
        <f>E5</f>
        <v>0.1</v>
      </c>
      <c r="I167" s="49">
        <f>I1</f>
        <v>0</v>
      </c>
    </row>
    <row r="168" spans="2:9" ht="20">
      <c r="G168" s="212" t="s">
        <v>171</v>
      </c>
      <c r="H168" s="51"/>
      <c r="I168" s="200">
        <f>I3</f>
        <v>0</v>
      </c>
    </row>
    <row r="169" spans="2:9" ht="15.5">
      <c r="G169" s="198" t="s">
        <v>455</v>
      </c>
      <c r="H169" s="199">
        <f>H4</f>
        <v>0</v>
      </c>
      <c r="I169" s="197">
        <f>I4</f>
        <v>0</v>
      </c>
    </row>
  </sheetData>
  <autoFilter ref="B9:I162" xr:uid="{9C499FCA-0F28-493B-8BEF-6E7329F878AA}"/>
  <conditionalFormatting sqref="C70:C75 C129:C162 C12:C21 C23:C24 C26:C31 C33:C39 C41:C43 C45:C46 C48:C50 C53:C58 C60:C61 C63:C68 C77:C79 C81:C82 C85:C90 C92:C93 C95:C100 C102:C107 C109:C111 C113:C114 C116:C118">
    <cfRule type="expression" dxfId="17" priority="12">
      <formula>H12&gt;0</formula>
    </cfRule>
  </conditionalFormatting>
  <conditionalFormatting sqref="C75 C119:C127">
    <cfRule type="expression" dxfId="16" priority="11">
      <formula>$H75&gt;0</formula>
    </cfRule>
  </conditionalFormatting>
  <conditionalFormatting sqref="C147">
    <cfRule type="expression" dxfId="15" priority="10">
      <formula>$H147&gt;0</formula>
    </cfRule>
  </conditionalFormatting>
  <conditionalFormatting sqref="I2">
    <cfRule type="cellIs" dxfId="14" priority="1" operator="lessThanOrEqual">
      <formula>$I$1</formula>
    </cfRule>
    <cfRule type="cellIs" dxfId="13" priority="3" operator="between">
      <formula>0.100000000001*#REF!</formula>
      <formula>0.11*#REF!</formula>
    </cfRule>
    <cfRule type="cellIs" dxfId="12" priority="19" operator="greaterThan">
      <formula>$I$1</formula>
    </cfRule>
  </conditionalFormatting>
  <conditionalFormatting sqref="I4">
    <cfRule type="containsBlanks" dxfId="11" priority="4">
      <formula>LEN(TRIM(I4))=0</formula>
    </cfRule>
    <cfRule type="cellIs" dxfId="10" priority="15" operator="lessThanOrEqual">
      <formula>0.25</formula>
    </cfRule>
    <cfRule type="cellIs" dxfId="9" priority="16" operator="greaterThan">
      <formula>0.25</formula>
    </cfRule>
  </conditionalFormatting>
  <conditionalFormatting sqref="I169">
    <cfRule type="cellIs" dxfId="8" priority="2" operator="lessThanOrEqual">
      <formula>0.25</formula>
    </cfRule>
    <cfRule type="cellIs" dxfId="7" priority="18" operator="greaterThan">
      <formula>0.25</formula>
    </cfRule>
  </conditionalFormatting>
  <conditionalFormatting sqref="K1:M6">
    <cfRule type="expression" dxfId="6" priority="6">
      <formula>$Q1=""</formula>
    </cfRule>
    <cfRule type="expression" dxfId="5" priority="7">
      <formula>$Q1&gt;0%</formula>
    </cfRule>
  </conditionalFormatting>
  <conditionalFormatting sqref="N1:Q6">
    <cfRule type="containsBlanks" dxfId="4" priority="8">
      <formula>LEN(TRIM(N1))=0</formula>
    </cfRule>
    <cfRule type="cellIs" dxfId="3" priority="9" operator="greaterThan">
      <formula>0</formula>
    </cfRule>
  </conditionalFormatting>
  <conditionalFormatting sqref="O1:Q1">
    <cfRule type="expression" dxfId="2" priority="5">
      <formula>T2&gt;0</formula>
    </cfRule>
  </conditionalFormatting>
  <conditionalFormatting sqref="O2:Q2">
    <cfRule type="expression" dxfId="1" priority="17">
      <formula>T1&gt;0</formula>
    </cfRule>
  </conditionalFormatting>
  <conditionalFormatting sqref="O3:Q6">
    <cfRule type="expression" dxfId="0" priority="13">
      <formula>T3&gt;0</formula>
    </cfRule>
  </conditionalFormatting>
  <pageMargins left="0.23622047244094491" right="0.23622047244094491" top="0.74803149606299213" bottom="0.74803149606299213" header="0.31496062992125984" footer="0.31496062992125984"/>
  <pageSetup scale="71" fitToHeight="0" orientation="portrait" r:id="rId1"/>
  <rowBreaks count="2" manualBreakCount="2">
    <brk id="82" min="1" max="4" man="1"/>
    <brk id="127" min="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sqref="A1:E1048576"/>
    </sheetView>
  </sheetViews>
  <sheetFormatPr defaultColWidth="8.7265625" defaultRowHeight="14.5"/>
  <cols>
    <col min="1" max="1" width="14.453125" bestFit="1" customWidth="1"/>
    <col min="2" max="2" width="65.26953125" bestFit="1" customWidth="1"/>
    <col min="3" max="3" width="12" bestFit="1" customWidth="1"/>
    <col min="4" max="4" width="11.453125" bestFit="1" customWidth="1"/>
  </cols>
  <sheetData>
    <row r="1" spans="1:4">
      <c r="A1" t="s">
        <v>91</v>
      </c>
      <c r="B1" t="s">
        <v>92</v>
      </c>
      <c r="C1">
        <v>652638004662</v>
      </c>
      <c r="D1" t="s">
        <v>176</v>
      </c>
    </row>
    <row r="2" spans="1:4">
      <c r="A2" t="s">
        <v>93</v>
      </c>
      <c r="B2" t="s">
        <v>94</v>
      </c>
      <c r="C2">
        <v>652638005478</v>
      </c>
      <c r="D2" t="s">
        <v>177</v>
      </c>
    </row>
    <row r="3" spans="1:4">
      <c r="A3" t="s">
        <v>95</v>
      </c>
      <c r="B3" t="s">
        <v>178</v>
      </c>
      <c r="C3">
        <v>652638005485</v>
      </c>
      <c r="D3" t="s">
        <v>177</v>
      </c>
    </row>
    <row r="4" spans="1:4">
      <c r="A4" t="s">
        <v>96</v>
      </c>
      <c r="B4" t="s">
        <v>97</v>
      </c>
      <c r="C4">
        <v>652638004310</v>
      </c>
      <c r="D4" t="s">
        <v>177</v>
      </c>
    </row>
    <row r="5" spans="1:4">
      <c r="A5" t="s">
        <v>98</v>
      </c>
      <c r="B5" t="s">
        <v>179</v>
      </c>
      <c r="C5">
        <v>652638005461</v>
      </c>
      <c r="D5" t="s">
        <v>177</v>
      </c>
    </row>
    <row r="6" spans="1:4">
      <c r="A6" t="s">
        <v>99</v>
      </c>
      <c r="B6" t="s">
        <v>100</v>
      </c>
      <c r="C6">
        <v>652638008035</v>
      </c>
      <c r="D6" t="s">
        <v>180</v>
      </c>
    </row>
    <row r="7" spans="1:4">
      <c r="A7" t="s">
        <v>101</v>
      </c>
      <c r="B7" t="s">
        <v>181</v>
      </c>
      <c r="C7">
        <v>652638008042</v>
      </c>
      <c r="D7" t="s">
        <v>180</v>
      </c>
    </row>
    <row r="8" spans="1:4">
      <c r="A8" t="s">
        <v>102</v>
      </c>
      <c r="B8" t="s">
        <v>133</v>
      </c>
      <c r="C8">
        <v>652638006475</v>
      </c>
      <c r="D8" t="s">
        <v>182</v>
      </c>
    </row>
    <row r="9" spans="1:4">
      <c r="A9" t="s">
        <v>103</v>
      </c>
      <c r="B9" t="s">
        <v>134</v>
      </c>
      <c r="C9">
        <v>652638006482</v>
      </c>
      <c r="D9" t="s">
        <v>182</v>
      </c>
    </row>
    <row r="10" spans="1:4">
      <c r="A10" t="s">
        <v>104</v>
      </c>
      <c r="B10" t="s">
        <v>105</v>
      </c>
      <c r="C10">
        <v>652638004723</v>
      </c>
      <c r="D10" t="s">
        <v>177</v>
      </c>
    </row>
    <row r="11" spans="1:4">
      <c r="A11" t="s">
        <v>183</v>
      </c>
      <c r="B11" t="s">
        <v>184</v>
      </c>
      <c r="C11">
        <v>652638005096</v>
      </c>
      <c r="D11" t="s">
        <v>180</v>
      </c>
    </row>
    <row r="12" spans="1:4">
      <c r="A12" t="s">
        <v>41</v>
      </c>
      <c r="B12" t="s">
        <v>42</v>
      </c>
      <c r="C12">
        <v>652638005119</v>
      </c>
      <c r="D12" t="s">
        <v>180</v>
      </c>
    </row>
    <row r="13" spans="1:4">
      <c r="A13" t="s">
        <v>185</v>
      </c>
      <c r="B13" t="s">
        <v>186</v>
      </c>
      <c r="C13">
        <v>652638005126</v>
      </c>
      <c r="D13" t="s">
        <v>180</v>
      </c>
    </row>
    <row r="14" spans="1:4">
      <c r="A14" t="s">
        <v>106</v>
      </c>
      <c r="B14" t="s">
        <v>107</v>
      </c>
      <c r="C14">
        <v>652638004624</v>
      </c>
      <c r="D14" t="s">
        <v>177</v>
      </c>
    </row>
    <row r="15" spans="1:4">
      <c r="A15" t="s">
        <v>187</v>
      </c>
      <c r="B15" t="s">
        <v>188</v>
      </c>
      <c r="C15">
        <v>652638005140</v>
      </c>
      <c r="D15" t="s">
        <v>180</v>
      </c>
    </row>
    <row r="16" spans="1:4">
      <c r="A16" t="s">
        <v>108</v>
      </c>
      <c r="B16" t="s">
        <v>109</v>
      </c>
      <c r="C16">
        <v>652638004648</v>
      </c>
      <c r="D16" t="s">
        <v>177</v>
      </c>
    </row>
    <row r="17" spans="1:4">
      <c r="A17" t="s">
        <v>189</v>
      </c>
      <c r="B17" t="s">
        <v>190</v>
      </c>
      <c r="C17">
        <v>652638005157</v>
      </c>
      <c r="D17" t="s">
        <v>180</v>
      </c>
    </row>
    <row r="18" spans="1:4">
      <c r="A18" t="s">
        <v>191</v>
      </c>
      <c r="B18" t="s">
        <v>192</v>
      </c>
      <c r="C18">
        <v>652638005171</v>
      </c>
      <c r="D18" t="s">
        <v>180</v>
      </c>
    </row>
    <row r="19" spans="1:4">
      <c r="A19" t="s">
        <v>43</v>
      </c>
      <c r="B19" t="s">
        <v>44</v>
      </c>
      <c r="C19">
        <v>652638005188</v>
      </c>
      <c r="D19" t="s">
        <v>180</v>
      </c>
    </row>
    <row r="20" spans="1:4">
      <c r="A20" t="s">
        <v>110</v>
      </c>
      <c r="B20" t="s">
        <v>111</v>
      </c>
      <c r="C20">
        <v>652638005492</v>
      </c>
      <c r="D20" t="s">
        <v>193</v>
      </c>
    </row>
    <row r="21" spans="1:4">
      <c r="A21" t="s">
        <v>112</v>
      </c>
      <c r="B21" t="s">
        <v>113</v>
      </c>
      <c r="C21">
        <v>652638005508</v>
      </c>
      <c r="D21" t="s">
        <v>193</v>
      </c>
    </row>
    <row r="22" spans="1:4">
      <c r="A22" t="s">
        <v>45</v>
      </c>
      <c r="B22" t="s">
        <v>114</v>
      </c>
      <c r="C22">
        <v>652638005010</v>
      </c>
      <c r="D22" t="s">
        <v>194</v>
      </c>
    </row>
    <row r="23" spans="1:4">
      <c r="A23" t="s">
        <v>59</v>
      </c>
      <c r="B23" t="s">
        <v>115</v>
      </c>
      <c r="C23">
        <v>652638006895</v>
      </c>
      <c r="D23" t="s">
        <v>194</v>
      </c>
    </row>
    <row r="24" spans="1:4">
      <c r="A24" t="s">
        <v>60</v>
      </c>
      <c r="B24" t="s">
        <v>116</v>
      </c>
      <c r="C24">
        <v>652638006888</v>
      </c>
      <c r="D24" t="s">
        <v>194</v>
      </c>
    </row>
    <row r="25" spans="1:4">
      <c r="A25" t="s">
        <v>46</v>
      </c>
      <c r="B25" t="s">
        <v>117</v>
      </c>
      <c r="C25">
        <v>652638005959</v>
      </c>
      <c r="D25" t="s">
        <v>194</v>
      </c>
    </row>
    <row r="26" spans="1:4">
      <c r="A26" t="s">
        <v>118</v>
      </c>
      <c r="B26" t="s">
        <v>119</v>
      </c>
      <c r="C26">
        <v>652638004600</v>
      </c>
      <c r="D26" t="s">
        <v>193</v>
      </c>
    </row>
    <row r="27" spans="1:4">
      <c r="A27" t="s">
        <v>120</v>
      </c>
      <c r="B27" t="s">
        <v>121</v>
      </c>
      <c r="C27">
        <v>652638005515</v>
      </c>
      <c r="D27" t="s">
        <v>193</v>
      </c>
    </row>
    <row r="28" spans="1:4">
      <c r="A28" t="s">
        <v>122</v>
      </c>
      <c r="B28" t="s">
        <v>123</v>
      </c>
      <c r="C28">
        <v>652638004587</v>
      </c>
      <c r="D28" t="s">
        <v>193</v>
      </c>
    </row>
    <row r="29" spans="1:4">
      <c r="A29" t="s">
        <v>47</v>
      </c>
      <c r="B29" t="s">
        <v>48</v>
      </c>
      <c r="C29">
        <v>652638006017</v>
      </c>
      <c r="D29" t="s">
        <v>176</v>
      </c>
    </row>
    <row r="30" spans="1:4">
      <c r="A30" t="s">
        <v>169</v>
      </c>
      <c r="B30" t="s">
        <v>195</v>
      </c>
      <c r="C30">
        <v>652638005997</v>
      </c>
      <c r="D30" t="s">
        <v>180</v>
      </c>
    </row>
    <row r="31" spans="1:4">
      <c r="A31" t="s">
        <v>196</v>
      </c>
      <c r="B31" t="s">
        <v>197</v>
      </c>
      <c r="C31">
        <v>652638006000</v>
      </c>
      <c r="D3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opLeftCell="A58" workbookViewId="0">
      <selection activeCell="B8" sqref="B8:C8"/>
    </sheetView>
  </sheetViews>
  <sheetFormatPr defaultColWidth="8.7265625" defaultRowHeight="14.5"/>
  <cols>
    <col min="1" max="1" width="16.7265625" bestFit="1" customWidth="1"/>
    <col min="2" max="2" width="23.453125" customWidth="1"/>
    <col min="4" max="4" width="18.453125" bestFit="1" customWidth="1"/>
    <col min="5" max="5" width="14.453125" bestFit="1" customWidth="1"/>
  </cols>
  <sheetData>
    <row r="1" spans="1:5" ht="16.5">
      <c r="A1" s="1" t="s">
        <v>135</v>
      </c>
      <c r="B1" s="2" t="s">
        <v>2</v>
      </c>
      <c r="D1" s="18" t="s">
        <v>153</v>
      </c>
      <c r="E1" s="19">
        <v>652638004235</v>
      </c>
    </row>
    <row r="2" spans="1:5" ht="16.5">
      <c r="A2" s="3" t="s">
        <v>136</v>
      </c>
      <c r="B2" s="4">
        <v>652638004129</v>
      </c>
      <c r="D2" s="18" t="s">
        <v>84</v>
      </c>
      <c r="E2" s="19">
        <v>652638007564</v>
      </c>
    </row>
    <row r="3" spans="1:5" ht="16.5">
      <c r="A3" s="5" t="s">
        <v>76</v>
      </c>
      <c r="B3" s="6">
        <v>652638007465</v>
      </c>
      <c r="D3" s="18" t="s">
        <v>154</v>
      </c>
      <c r="E3" s="19">
        <v>652638004242</v>
      </c>
    </row>
    <row r="4" spans="1:5" ht="16.5">
      <c r="A4" s="5" t="s">
        <v>137</v>
      </c>
      <c r="B4" s="6">
        <v>652638004143</v>
      </c>
      <c r="D4" s="18" t="s">
        <v>85</v>
      </c>
      <c r="E4" s="19">
        <v>652638007557</v>
      </c>
    </row>
    <row r="5" spans="1:5" ht="16.5">
      <c r="A5" s="5" t="s">
        <v>77</v>
      </c>
      <c r="B5" s="6">
        <v>652638007441</v>
      </c>
      <c r="D5" s="18" t="s">
        <v>155</v>
      </c>
      <c r="E5" s="19">
        <v>652638004211</v>
      </c>
    </row>
    <row r="6" spans="1:5" ht="16.5">
      <c r="A6" s="5" t="s">
        <v>138</v>
      </c>
      <c r="B6" s="6">
        <v>652638004068</v>
      </c>
      <c r="D6" s="18" t="s">
        <v>83</v>
      </c>
      <c r="E6" s="19">
        <v>652638007571</v>
      </c>
    </row>
    <row r="7" spans="1:5" ht="16.5">
      <c r="A7" s="5" t="s">
        <v>78</v>
      </c>
      <c r="B7" s="6">
        <v>652638007489</v>
      </c>
      <c r="D7" s="18" t="s">
        <v>25</v>
      </c>
      <c r="E7" s="19">
        <v>652638004228</v>
      </c>
    </row>
    <row r="8" spans="1:5" ht="16.5">
      <c r="A8" s="5" t="s">
        <v>139</v>
      </c>
      <c r="B8" s="6">
        <v>652638004075</v>
      </c>
      <c r="D8" s="18" t="s">
        <v>24</v>
      </c>
      <c r="E8" s="19">
        <v>652638004198</v>
      </c>
    </row>
    <row r="9" spans="1:5" ht="16.5">
      <c r="A9" s="5" t="s">
        <v>79</v>
      </c>
      <c r="B9" s="6">
        <v>652638007496</v>
      </c>
      <c r="D9" s="18" t="s">
        <v>156</v>
      </c>
      <c r="E9" s="19">
        <v>652638004204</v>
      </c>
    </row>
    <row r="10" spans="1:5" ht="16.5">
      <c r="A10" s="5" t="s">
        <v>5</v>
      </c>
      <c r="B10" s="6">
        <v>652638004099</v>
      </c>
      <c r="D10" s="18" t="s">
        <v>86</v>
      </c>
      <c r="E10" s="20">
        <v>652638007588</v>
      </c>
    </row>
    <row r="11" spans="1:5" ht="16.5">
      <c r="A11" s="5" t="s">
        <v>6</v>
      </c>
      <c r="B11" s="6">
        <v>652638004105</v>
      </c>
      <c r="D11" s="21" t="s">
        <v>89</v>
      </c>
      <c r="E11" s="22">
        <v>652638006727</v>
      </c>
    </row>
    <row r="12" spans="1:5" ht="16.5">
      <c r="A12" s="5" t="s">
        <v>7</v>
      </c>
      <c r="B12" s="6">
        <v>652638004006</v>
      </c>
      <c r="D12" s="21" t="s">
        <v>90</v>
      </c>
      <c r="E12" s="22">
        <v>652638006741</v>
      </c>
    </row>
    <row r="13" spans="1:5" ht="16.5">
      <c r="A13" s="5" t="s">
        <v>8</v>
      </c>
      <c r="B13" s="6">
        <v>652638004013</v>
      </c>
      <c r="D13" s="18" t="s">
        <v>32</v>
      </c>
      <c r="E13" s="19">
        <v>652638004907</v>
      </c>
    </row>
    <row r="14" spans="1:5" ht="16.5">
      <c r="A14" s="5" t="s">
        <v>140</v>
      </c>
      <c r="B14" s="6">
        <v>652638004037</v>
      </c>
      <c r="D14" s="18" t="s">
        <v>33</v>
      </c>
      <c r="E14" s="19">
        <v>652638004914</v>
      </c>
    </row>
    <row r="15" spans="1:5" ht="16.5">
      <c r="A15" s="5" t="s">
        <v>80</v>
      </c>
      <c r="B15" s="6">
        <v>652638007519</v>
      </c>
      <c r="D15" s="18" t="s">
        <v>34</v>
      </c>
      <c r="E15" s="19">
        <v>652638004921</v>
      </c>
    </row>
    <row r="16" spans="1:5" ht="16.5">
      <c r="A16" s="5" t="s">
        <v>141</v>
      </c>
      <c r="B16" s="6">
        <v>652638004044</v>
      </c>
      <c r="D16" s="18" t="s">
        <v>35</v>
      </c>
      <c r="E16" s="19">
        <v>652638004938</v>
      </c>
    </row>
    <row r="17" spans="1:5" ht="16.5">
      <c r="A17" s="5" t="s">
        <v>81</v>
      </c>
      <c r="B17" s="6">
        <v>652638007526</v>
      </c>
      <c r="D17" s="18" t="s">
        <v>61</v>
      </c>
      <c r="E17" s="19">
        <v>652638006215</v>
      </c>
    </row>
    <row r="18" spans="1:5" ht="16.5">
      <c r="A18" s="5" t="s">
        <v>9</v>
      </c>
      <c r="B18" s="6">
        <v>652638004327</v>
      </c>
      <c r="D18" s="18" t="s">
        <v>62</v>
      </c>
      <c r="E18" s="19">
        <v>652638006239</v>
      </c>
    </row>
    <row r="19" spans="1:5" ht="16.5">
      <c r="A19" s="5" t="s">
        <v>10</v>
      </c>
      <c r="B19" s="6">
        <v>652638004334</v>
      </c>
      <c r="D19" s="18" t="s">
        <v>63</v>
      </c>
      <c r="E19" s="19">
        <v>652638005911</v>
      </c>
    </row>
    <row r="20" spans="1:5" ht="16.5">
      <c r="A20" s="5" t="s">
        <v>11</v>
      </c>
      <c r="B20" s="6">
        <v>652638004341</v>
      </c>
      <c r="D20" s="18" t="s">
        <v>64</v>
      </c>
      <c r="E20" s="19">
        <v>652638005928</v>
      </c>
    </row>
    <row r="21" spans="1:5" ht="16.5">
      <c r="A21" s="5" t="s">
        <v>12</v>
      </c>
      <c r="B21" s="6">
        <v>652638004358</v>
      </c>
      <c r="D21" s="18" t="s">
        <v>157</v>
      </c>
      <c r="E21" s="19">
        <v>652638005249</v>
      </c>
    </row>
    <row r="22" spans="1:5" ht="16.5">
      <c r="A22" s="5" t="s">
        <v>55</v>
      </c>
      <c r="B22" s="6">
        <v>652638006208</v>
      </c>
      <c r="D22" s="18" t="s">
        <v>26</v>
      </c>
      <c r="E22" s="19">
        <v>652638005256</v>
      </c>
    </row>
    <row r="23" spans="1:5" ht="16.5">
      <c r="A23" s="5" t="s">
        <v>56</v>
      </c>
      <c r="B23" s="6">
        <v>652638006222</v>
      </c>
      <c r="D23" s="18" t="s">
        <v>27</v>
      </c>
      <c r="E23" s="19">
        <v>652638005263</v>
      </c>
    </row>
    <row r="24" spans="1:5" ht="16.5">
      <c r="A24" s="5" t="s">
        <v>57</v>
      </c>
      <c r="B24" s="6">
        <v>652638004273</v>
      </c>
      <c r="D24" s="18" t="s">
        <v>28</v>
      </c>
      <c r="E24" s="19">
        <v>652638005270</v>
      </c>
    </row>
    <row r="25" spans="1:5" ht="16.5">
      <c r="A25" s="5" t="s">
        <v>58</v>
      </c>
      <c r="B25" s="6">
        <v>652638004280</v>
      </c>
      <c r="D25" s="18" t="s">
        <v>29</v>
      </c>
      <c r="E25" s="19">
        <v>652638005300</v>
      </c>
    </row>
    <row r="26" spans="1:5" ht="16.5">
      <c r="A26" s="5" t="s">
        <v>142</v>
      </c>
      <c r="B26" s="6">
        <v>652638004532</v>
      </c>
      <c r="D26" s="18" t="s">
        <v>158</v>
      </c>
      <c r="E26" s="19">
        <v>652638005317</v>
      </c>
    </row>
    <row r="27" spans="1:5" ht="16.5">
      <c r="A27" s="5" t="s">
        <v>143</v>
      </c>
      <c r="B27" s="6">
        <v>652638004549</v>
      </c>
      <c r="D27" s="18" t="s">
        <v>159</v>
      </c>
      <c r="E27" s="19">
        <v>652638005324</v>
      </c>
    </row>
    <row r="28" spans="1:5" ht="16.5">
      <c r="A28" s="7" t="s">
        <v>13</v>
      </c>
      <c r="B28" s="6">
        <v>652638004556</v>
      </c>
      <c r="D28" s="18" t="s">
        <v>30</v>
      </c>
      <c r="E28" s="19">
        <v>652638005331</v>
      </c>
    </row>
    <row r="29" spans="1:5" ht="16.5">
      <c r="A29" s="5" t="s">
        <v>14</v>
      </c>
      <c r="B29" s="6">
        <v>652638004563</v>
      </c>
      <c r="D29" s="18" t="s">
        <v>160</v>
      </c>
      <c r="E29" s="19">
        <v>652638005348</v>
      </c>
    </row>
    <row r="30" spans="1:5" ht="16.5">
      <c r="A30" s="7" t="s">
        <v>15</v>
      </c>
      <c r="B30" s="6">
        <v>652638004570</v>
      </c>
      <c r="D30" s="18" t="s">
        <v>31</v>
      </c>
      <c r="E30" s="19">
        <v>652638005355</v>
      </c>
    </row>
    <row r="31" spans="1:5" ht="16.5">
      <c r="A31" s="5" t="s">
        <v>144</v>
      </c>
      <c r="B31" s="6">
        <v>652638004594</v>
      </c>
      <c r="D31" s="18" t="s">
        <v>36</v>
      </c>
      <c r="E31" s="19">
        <v>652638006024</v>
      </c>
    </row>
    <row r="32" spans="1:5" ht="16.5">
      <c r="A32" s="7" t="s">
        <v>16</v>
      </c>
      <c r="B32" s="6">
        <v>652638004693</v>
      </c>
      <c r="D32" s="18" t="s">
        <v>37</v>
      </c>
      <c r="E32" s="19">
        <v>652638006031</v>
      </c>
    </row>
    <row r="33" spans="1:5" ht="16.5">
      <c r="A33" s="5" t="s">
        <v>145</v>
      </c>
      <c r="B33" s="6">
        <v>652638004716</v>
      </c>
      <c r="D33" s="18" t="s">
        <v>38</v>
      </c>
      <c r="E33" s="19">
        <v>652638006048</v>
      </c>
    </row>
    <row r="34" spans="1:5" ht="16.5">
      <c r="A34" s="5" t="s">
        <v>146</v>
      </c>
      <c r="B34" s="6">
        <v>652638004617</v>
      </c>
      <c r="D34" s="23" t="s">
        <v>39</v>
      </c>
      <c r="E34" s="24">
        <v>652638006062</v>
      </c>
    </row>
    <row r="35" spans="1:5" ht="16.5">
      <c r="A35" s="7" t="s">
        <v>17</v>
      </c>
      <c r="B35" s="6">
        <v>652638004631</v>
      </c>
      <c r="D35" s="23" t="s">
        <v>161</v>
      </c>
      <c r="E35" s="24">
        <v>652638006055</v>
      </c>
    </row>
    <row r="36" spans="1:5" ht="17" thickBot="1">
      <c r="A36" s="5" t="s">
        <v>147</v>
      </c>
      <c r="B36" s="6">
        <v>652638004655</v>
      </c>
      <c r="D36" s="25" t="s">
        <v>162</v>
      </c>
      <c r="E36" s="26">
        <v>652638006079</v>
      </c>
    </row>
    <row r="37" spans="1:5" ht="16.5">
      <c r="A37" s="7" t="s">
        <v>18</v>
      </c>
      <c r="B37" s="6">
        <v>652638004679</v>
      </c>
      <c r="D37" s="27"/>
      <c r="E37" s="28"/>
    </row>
    <row r="38" spans="1:5" ht="16.5">
      <c r="A38" s="5" t="s">
        <v>19</v>
      </c>
      <c r="B38" s="6">
        <v>652638005522</v>
      </c>
      <c r="D38" s="29" t="s">
        <v>163</v>
      </c>
      <c r="E38" s="30" t="s">
        <v>163</v>
      </c>
    </row>
    <row r="39" spans="1:5" ht="16.5">
      <c r="A39" s="5" t="s">
        <v>20</v>
      </c>
      <c r="B39" s="6">
        <v>652638005539</v>
      </c>
      <c r="D39" s="31" t="s">
        <v>91</v>
      </c>
      <c r="E39" s="32">
        <v>652638004662</v>
      </c>
    </row>
    <row r="40" spans="1:5" ht="16.5">
      <c r="A40" s="5" t="s">
        <v>21</v>
      </c>
      <c r="B40" s="6">
        <v>652638005546</v>
      </c>
      <c r="D40" s="18" t="s">
        <v>93</v>
      </c>
      <c r="E40" s="19">
        <v>652638005478</v>
      </c>
    </row>
    <row r="41" spans="1:5" ht="16.5">
      <c r="A41" s="5" t="s">
        <v>22</v>
      </c>
      <c r="B41" s="6">
        <v>652638005553</v>
      </c>
      <c r="D41" s="18" t="s">
        <v>95</v>
      </c>
      <c r="E41" s="19">
        <v>652638005485</v>
      </c>
    </row>
    <row r="42" spans="1:5" ht="16.5">
      <c r="A42" s="5" t="s">
        <v>148</v>
      </c>
      <c r="B42" s="6">
        <v>652638005560</v>
      </c>
      <c r="D42" s="18" t="s">
        <v>96</v>
      </c>
      <c r="E42" s="19">
        <v>652638004310</v>
      </c>
    </row>
    <row r="43" spans="1:5" ht="16.5">
      <c r="A43" s="5" t="s">
        <v>149</v>
      </c>
      <c r="B43" s="6">
        <v>652638005577</v>
      </c>
      <c r="D43" s="18" t="s">
        <v>98</v>
      </c>
      <c r="E43" s="19">
        <v>652638005461</v>
      </c>
    </row>
    <row r="44" spans="1:5" ht="16.5">
      <c r="A44" s="5" t="s">
        <v>74</v>
      </c>
      <c r="B44" s="6">
        <v>652638006901</v>
      </c>
      <c r="D44" s="18" t="s">
        <v>99</v>
      </c>
      <c r="E44" s="19">
        <v>652638008035</v>
      </c>
    </row>
    <row r="45" spans="1:5" ht="16.5">
      <c r="A45" s="5" t="s">
        <v>75</v>
      </c>
      <c r="B45" s="6">
        <v>652638006918</v>
      </c>
      <c r="D45" s="18" t="s">
        <v>101</v>
      </c>
      <c r="E45" s="19">
        <v>652638008042</v>
      </c>
    </row>
    <row r="46" spans="1:5" ht="16.5">
      <c r="A46" s="5" t="s">
        <v>150</v>
      </c>
      <c r="B46" s="6">
        <v>652638006925</v>
      </c>
      <c r="D46" s="31" t="s">
        <v>102</v>
      </c>
      <c r="E46" s="33">
        <v>652638006475</v>
      </c>
    </row>
    <row r="47" spans="1:5" ht="16.5">
      <c r="A47" s="5" t="s">
        <v>151</v>
      </c>
      <c r="B47" s="6">
        <v>652638006932</v>
      </c>
      <c r="D47" s="31" t="s">
        <v>103</v>
      </c>
      <c r="E47" s="33">
        <v>652638006482</v>
      </c>
    </row>
    <row r="48" spans="1:5" ht="16.5">
      <c r="A48" s="5" t="s">
        <v>68</v>
      </c>
      <c r="B48" s="6">
        <v>652638007397</v>
      </c>
      <c r="D48" s="34" t="s">
        <v>164</v>
      </c>
      <c r="E48" s="35">
        <v>652638007793</v>
      </c>
    </row>
    <row r="49" spans="1:5" ht="16.5">
      <c r="A49" s="5" t="s">
        <v>69</v>
      </c>
      <c r="B49" s="6">
        <v>652638006796</v>
      </c>
      <c r="D49" s="18" t="s">
        <v>104</v>
      </c>
      <c r="E49" s="19">
        <v>652638004723</v>
      </c>
    </row>
    <row r="50" spans="1:5" ht="16.5">
      <c r="A50" s="5" t="s">
        <v>70</v>
      </c>
      <c r="B50" s="6">
        <v>652638006161</v>
      </c>
      <c r="D50" s="34" t="s">
        <v>165</v>
      </c>
      <c r="E50" s="35" t="s">
        <v>166</v>
      </c>
    </row>
    <row r="51" spans="1:5" ht="16.5">
      <c r="A51" s="5" t="s">
        <v>71</v>
      </c>
      <c r="B51" s="6">
        <v>652638006178</v>
      </c>
      <c r="D51" s="31" t="s">
        <v>41</v>
      </c>
      <c r="E51" s="32">
        <v>652638005119</v>
      </c>
    </row>
    <row r="52" spans="1:5" ht="16.5">
      <c r="A52" s="5" t="s">
        <v>72</v>
      </c>
      <c r="B52" s="6">
        <v>652638006147</v>
      </c>
      <c r="D52" s="18" t="s">
        <v>106</v>
      </c>
      <c r="E52" s="19">
        <v>652638004624</v>
      </c>
    </row>
    <row r="53" spans="1:5" ht="16.5">
      <c r="A53" s="5" t="s">
        <v>73</v>
      </c>
      <c r="B53" s="6">
        <v>652638007403</v>
      </c>
      <c r="D53" s="34" t="s">
        <v>167</v>
      </c>
      <c r="E53" s="35" t="s">
        <v>166</v>
      </c>
    </row>
    <row r="54" spans="1:5" ht="17" thickBot="1">
      <c r="A54" s="8" t="s">
        <v>82</v>
      </c>
      <c r="B54" s="9">
        <v>652638007427</v>
      </c>
      <c r="D54" s="18" t="s">
        <v>108</v>
      </c>
      <c r="E54" s="19">
        <v>652638004648</v>
      </c>
    </row>
    <row r="55" spans="1:5" ht="16.5">
      <c r="A55" s="10"/>
      <c r="B55" s="11"/>
      <c r="D55" s="34" t="s">
        <v>168</v>
      </c>
      <c r="E55" s="35" t="s">
        <v>166</v>
      </c>
    </row>
    <row r="56" spans="1:5" ht="17" thickBot="1">
      <c r="A56" s="12" t="s">
        <v>152</v>
      </c>
      <c r="B56" s="13"/>
      <c r="D56" s="31" t="s">
        <v>43</v>
      </c>
      <c r="E56" s="32">
        <v>652638005188</v>
      </c>
    </row>
    <row r="57" spans="1:5" ht="16.5">
      <c r="A57" s="14" t="s">
        <v>135</v>
      </c>
      <c r="B57" s="15" t="s">
        <v>2</v>
      </c>
      <c r="D57" s="34" t="s">
        <v>110</v>
      </c>
      <c r="E57" s="35">
        <v>652638005492</v>
      </c>
    </row>
    <row r="58" spans="1:5" ht="16.5">
      <c r="A58" s="16" t="s">
        <v>87</v>
      </c>
      <c r="B58" s="6">
        <v>652638006710</v>
      </c>
      <c r="D58" s="34" t="s">
        <v>112</v>
      </c>
      <c r="E58" s="35">
        <v>652638005508</v>
      </c>
    </row>
    <row r="59" spans="1:5" ht="17" thickBot="1">
      <c r="A59" s="17" t="s">
        <v>88</v>
      </c>
      <c r="B59" s="9">
        <v>652638006727</v>
      </c>
      <c r="D59" s="31" t="s">
        <v>45</v>
      </c>
      <c r="E59" s="32">
        <v>652638005010</v>
      </c>
    </row>
    <row r="60" spans="1:5" ht="16.5">
      <c r="D60" s="31" t="s">
        <v>59</v>
      </c>
      <c r="E60" s="32">
        <v>652638006895</v>
      </c>
    </row>
    <row r="61" spans="1:5" ht="16.5">
      <c r="D61" s="31" t="s">
        <v>60</v>
      </c>
      <c r="E61" s="32">
        <v>652638006888</v>
      </c>
    </row>
    <row r="62" spans="1:5" ht="16.5">
      <c r="D62" s="31" t="s">
        <v>46</v>
      </c>
      <c r="E62" s="32">
        <v>652638005959</v>
      </c>
    </row>
    <row r="63" spans="1:5" ht="16.5">
      <c r="D63" s="31" t="s">
        <v>118</v>
      </c>
      <c r="E63" s="32">
        <v>652638004600</v>
      </c>
    </row>
    <row r="64" spans="1:5" ht="16.5">
      <c r="D64" s="31" t="s">
        <v>120</v>
      </c>
      <c r="E64" s="32">
        <v>652638005515</v>
      </c>
    </row>
    <row r="65" spans="4:5" ht="16.5">
      <c r="D65" s="31" t="s">
        <v>122</v>
      </c>
      <c r="E65" s="32">
        <v>652638004587</v>
      </c>
    </row>
    <row r="66" spans="4:5" ht="16.5">
      <c r="D66" s="34" t="s">
        <v>169</v>
      </c>
      <c r="E66" s="35">
        <v>652638005997</v>
      </c>
    </row>
    <row r="67" spans="4:5" ht="16.5">
      <c r="D67" s="34" t="s">
        <v>170</v>
      </c>
      <c r="E67" s="35">
        <v>652638004709</v>
      </c>
    </row>
    <row r="68" spans="4:5" ht="16.5">
      <c r="D68" s="36" t="s">
        <v>47</v>
      </c>
      <c r="E68" s="37">
        <v>652638006017</v>
      </c>
    </row>
    <row r="69" spans="4:5" ht="16.5">
      <c r="D69" s="38"/>
      <c r="E69" s="39"/>
    </row>
    <row r="70" spans="4:5" ht="16.5">
      <c r="D70" s="29" t="s">
        <v>163</v>
      </c>
      <c r="E70" s="30" t="s">
        <v>163</v>
      </c>
    </row>
    <row r="71" spans="4:5" ht="16.5">
      <c r="D71" s="18" t="s">
        <v>50</v>
      </c>
      <c r="E71" s="19">
        <v>652638005034</v>
      </c>
    </row>
    <row r="72" spans="4:5" ht="16.5">
      <c r="D72" s="31" t="s">
        <v>51</v>
      </c>
      <c r="E72" s="32">
        <v>652638005041</v>
      </c>
    </row>
    <row r="73" spans="4:5" ht="16.5">
      <c r="D73" s="31" t="s">
        <v>52</v>
      </c>
      <c r="E73" s="32">
        <v>652638005065</v>
      </c>
    </row>
    <row r="74" spans="4:5" ht="16.5">
      <c r="D74" s="31" t="s">
        <v>124</v>
      </c>
      <c r="E74" s="33">
        <v>652638004686</v>
      </c>
    </row>
    <row r="75" spans="4:5" ht="16.5">
      <c r="D75" s="31" t="s">
        <v>66</v>
      </c>
      <c r="E75" s="32">
        <v>652638002798</v>
      </c>
    </row>
    <row r="76" spans="4:5" ht="16.5">
      <c r="D76" s="31" t="s">
        <v>53</v>
      </c>
      <c r="E76" s="32">
        <v>652638005362</v>
      </c>
    </row>
    <row r="77" spans="4:5" ht="16.5">
      <c r="D77" s="31" t="s">
        <v>54</v>
      </c>
      <c r="E77" s="32">
        <v>652638005089</v>
      </c>
    </row>
    <row r="78" spans="4:5" ht="16.5">
      <c r="D78" s="31" t="s">
        <v>125</v>
      </c>
      <c r="E78" s="33">
        <v>652638004297</v>
      </c>
    </row>
    <row r="79" spans="4:5" ht="17" thickBot="1">
      <c r="D79" s="25" t="s">
        <v>127</v>
      </c>
      <c r="E79" s="40">
        <v>652638004303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Sales Order Form</vt:lpstr>
      <vt:lpstr>ratio Promo_CC</vt:lpstr>
      <vt:lpstr>Listino</vt:lpstr>
      <vt:lpstr>Sheet2</vt:lpstr>
      <vt:lpstr>Sheet1</vt:lpstr>
      <vt:lpstr>Listino!Area_stampa</vt:lpstr>
      <vt:lpstr>'Sales Order Form'!Area_stampa</vt:lpstr>
      <vt:lpstr>Listino!Titoli_stampa</vt:lpstr>
      <vt:lpstr>'Sales Order Form'!Titoli_stampa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Welby</dc:creator>
  <cp:lastModifiedBy>Andrea Ganzetti</cp:lastModifiedBy>
  <cp:lastPrinted>2024-06-25T14:27:17Z</cp:lastPrinted>
  <dcterms:created xsi:type="dcterms:W3CDTF">2018-01-16T10:04:01Z</dcterms:created>
  <dcterms:modified xsi:type="dcterms:W3CDTF">2025-01-10T17:27:02Z</dcterms:modified>
</cp:coreProperties>
</file>